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- stavba" sheetId="2" r:id="rId2"/>
    <sheet name="VON - vo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- stavba'!$C$123:$K$184</definedName>
    <definedName name="_xlnm.Print_Area" localSheetId="1">'SO - stavba'!$C$4:$J$76,'SO - stavba'!$C$82:$J$105,'SO - stavba'!$C$111:$K$184</definedName>
    <definedName name="_xlnm.Print_Titles" localSheetId="1">'SO - stavba'!$123:$123</definedName>
    <definedName name="_xlnm._FilterDatabase" localSheetId="2" hidden="1">'VON - von'!$C$116:$K$157</definedName>
    <definedName name="_xlnm.Print_Area" localSheetId="2">'VON - von'!$C$4:$J$76,'VON - von'!$C$82:$J$98,'VON - von'!$C$104:$K$157</definedName>
    <definedName name="_xlnm.Print_Titles" localSheetId="2">'VON - von'!$116:$116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2" r="J37"/>
  <c r="J36"/>
  <c i="1" r="AY95"/>
  <c i="2" r="J35"/>
  <c i="1" r="AX95"/>
  <c i="2"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1" r="L90"/>
  <c r="AM90"/>
  <c r="AM89"/>
  <c r="L89"/>
  <c r="AM87"/>
  <c r="L87"/>
  <c r="L85"/>
  <c r="L84"/>
  <c i="2" r="J158"/>
  <c r="BK158"/>
  <c r="BK181"/>
  <c r="J157"/>
  <c r="J139"/>
  <c i="3" r="BK140"/>
  <c r="BK119"/>
  <c r="BK124"/>
  <c r="J144"/>
  <c r="J129"/>
  <c r="BK121"/>
  <c i="2" r="J151"/>
  <c r="BK136"/>
  <c r="J131"/>
  <c r="BK151"/>
  <c i="3" r="J146"/>
  <c i="2" r="F36"/>
  <c r="J176"/>
  <c i="1" r="AS94"/>
  <c i="3" r="J152"/>
  <c r="J121"/>
  <c r="BK154"/>
  <c r="J154"/>
  <c r="J138"/>
  <c r="BK129"/>
  <c i="2" r="J181"/>
  <c r="BK153"/>
  <c r="J143"/>
  <c r="BK179"/>
  <c r="J168"/>
  <c r="BK143"/>
  <c r="J134"/>
  <c i="3" r="J135"/>
  <c r="J142"/>
  <c r="J148"/>
  <c r="BK152"/>
  <c r="J140"/>
  <c r="BK126"/>
  <c i="2" r="BK168"/>
  <c r="BK139"/>
  <c r="J145"/>
  <c r="BK134"/>
  <c r="BK176"/>
  <c r="BK147"/>
  <c r="J183"/>
  <c i="3" r="BK146"/>
  <c r="J133"/>
  <c r="J150"/>
  <c r="J126"/>
  <c r="BK144"/>
  <c r="BK135"/>
  <c i="2" r="J164"/>
  <c r="BK157"/>
  <c r="BK160"/>
  <c i="3" r="BK150"/>
  <c r="BK142"/>
  <c i="2" r="J179"/>
  <c r="BK131"/>
  <c r="J153"/>
  <c r="J141"/>
  <c r="BK172"/>
  <c r="BK145"/>
  <c r="J136"/>
  <c i="3" r="BK133"/>
  <c r="BK156"/>
  <c r="BK131"/>
  <c r="J131"/>
  <c r="BK138"/>
  <c i="2" r="J172"/>
  <c r="J147"/>
  <c r="BK127"/>
  <c r="J127"/>
  <c i="3" r="BK148"/>
  <c r="J124"/>
  <c i="2" r="J160"/>
  <c r="BK141"/>
  <c r="BK164"/>
  <c r="BK183"/>
  <c i="3" r="J119"/>
  <c r="J156"/>
  <c i="2" l="1" r="P126"/>
  <c r="P125"/>
  <c r="P124"/>
  <c i="1" r="AU95"/>
  <c i="2" r="R156"/>
  <c r="P163"/>
  <c r="BK175"/>
  <c r="BK174"/>
  <c r="J174"/>
  <c r="J103"/>
  <c r="BK126"/>
  <c r="J126"/>
  <c r="J98"/>
  <c r="BK156"/>
  <c r="J156"/>
  <c r="J99"/>
  <c r="R163"/>
  <c r="R175"/>
  <c r="R174"/>
  <c r="R126"/>
  <c r="R125"/>
  <c r="R124"/>
  <c r="T175"/>
  <c r="T174"/>
  <c r="P156"/>
  <c r="BK163"/>
  <c r="J163"/>
  <c r="J101"/>
  <c i="3" r="BK118"/>
  <c r="J118"/>
  <c r="J97"/>
  <c i="2" r="T126"/>
  <c r="T125"/>
  <c r="T124"/>
  <c i="3" r="R118"/>
  <c r="R117"/>
  <c i="2" r="P175"/>
  <c r="P174"/>
  <c i="3" r="P118"/>
  <c r="P117"/>
  <c i="1" r="AU96"/>
  <c i="2" r="T156"/>
  <c r="T163"/>
  <c i="3" r="T118"/>
  <c r="T117"/>
  <c i="2" r="BK171"/>
  <c r="J171"/>
  <c r="J102"/>
  <c r="BK159"/>
  <c r="J159"/>
  <c r="J100"/>
  <c i="3" r="E107"/>
  <c i="2" r="BK125"/>
  <c r="J125"/>
  <c r="J97"/>
  <c i="3" r="J89"/>
  <c r="BE152"/>
  <c r="BE121"/>
  <c i="2" r="J175"/>
  <c r="J104"/>
  <c i="3" r="BE146"/>
  <c r="BE131"/>
  <c r="BE148"/>
  <c r="BE156"/>
  <c r="BE119"/>
  <c r="BE124"/>
  <c r="BE135"/>
  <c r="F114"/>
  <c r="BE129"/>
  <c r="BE140"/>
  <c r="BE126"/>
  <c r="BE133"/>
  <c r="BE138"/>
  <c r="BE142"/>
  <c r="BE144"/>
  <c r="BE150"/>
  <c r="BE154"/>
  <c i="2" r="J118"/>
  <c r="BE139"/>
  <c r="BE158"/>
  <c r="BE164"/>
  <c r="BE168"/>
  <c r="BE172"/>
  <c r="E114"/>
  <c r="BE131"/>
  <c r="BE134"/>
  <c r="BE153"/>
  <c r="BE160"/>
  <c r="BE183"/>
  <c r="F92"/>
  <c r="BE127"/>
  <c r="BE136"/>
  <c r="BE141"/>
  <c r="BE145"/>
  <c r="BE147"/>
  <c r="BE176"/>
  <c r="BE179"/>
  <c r="BE181"/>
  <c r="BE143"/>
  <c r="BE151"/>
  <c r="BE157"/>
  <c i="1" r="BC95"/>
  <c i="2" r="F35"/>
  <c i="1" r="BB95"/>
  <c i="3" r="F36"/>
  <c i="1" r="BC96"/>
  <c r="BC94"/>
  <c r="W32"/>
  <c i="2" r="F34"/>
  <c i="1" r="BA95"/>
  <c i="2" r="J34"/>
  <c i="1" r="AW95"/>
  <c i="3" r="J34"/>
  <c i="1" r="AW96"/>
  <c i="3" r="F34"/>
  <c i="1" r="BA96"/>
  <c i="3" r="F35"/>
  <c i="1" r="BB96"/>
  <c i="2" r="F37"/>
  <c i="1" r="BD95"/>
  <c i="3" r="F37"/>
  <c i="1" r="BD96"/>
  <c i="3" l="1" r="BK117"/>
  <c r="J117"/>
  <c i="2" r="BK124"/>
  <c r="J124"/>
  <c r="J96"/>
  <c i="3" r="J30"/>
  <c i="1" r="AG96"/>
  <c r="AU94"/>
  <c i="2" r="F33"/>
  <c i="1" r="AZ95"/>
  <c r="BD94"/>
  <c r="W33"/>
  <c i="3" r="J33"/>
  <c i="1" r="AV96"/>
  <c r="AT96"/>
  <c r="AN96"/>
  <c i="2" r="J33"/>
  <c i="1" r="AV95"/>
  <c r="AT95"/>
  <c r="BB94"/>
  <c r="W31"/>
  <c r="BA94"/>
  <c r="W30"/>
  <c i="3" r="F33"/>
  <c i="1" r="AZ96"/>
  <c r="AY94"/>
  <c i="3" l="1" r="J96"/>
  <c r="J39"/>
  <c i="1" r="AW94"/>
  <c r="AK30"/>
  <c i="2" r="J30"/>
  <c i="1" r="AG95"/>
  <c r="AG94"/>
  <c r="AK26"/>
  <c r="AZ94"/>
  <c r="W29"/>
  <c r="AX94"/>
  <c i="2" l="1" r="J39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<sst xmlns="http://schemas.openxmlformats.org/spreadsheetml/2006/main">
  <si>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</si>
  <si>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</si>
  <si>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</si>
  <si>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</si>
  <si>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</si>
  <si>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{4d213cbf-cfff-4683-a82f-d1f90a4fafd9}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</si>
  <si>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</si>
  <si>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</si>
  <si>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</si>
  <si>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</si>
  <si>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</si>
  <si>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</si>
  <si>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</si>
  <si>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</si>
  <si>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</si>
  <si>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</si>
  <si>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</si>
  <si>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Velička, Hranice, Velká – oprava toku</t>
  </si>
  <si>
    <t>KSO:</t>
  </si>
  <si>
    <t>CC-CZ:</t>
  </si>
  <si>
    <t>Místo:</t>
  </si>
  <si>
    <t>Velká</t>
  </si>
  <si>
    <t>Datum:</t>
  </si>
  <si>
    <t>12. 1. 2023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</si>
  <si>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</si>
  <si>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</si>
  <si>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</si>
  <si>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</si>
  <si>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</si>
  <si>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</si>
  <si>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</si>
  <si>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Tomáš Pecival, Ph.D.</t>
  </si>
  <si>
    <t>True</t>
  </si>
  <si>
    <t>Zpracovatel:</t>
  </si>
  <si>
    <t>87951142</t>
  </si>
  <si>
    <t>CZ8301111137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</si>
  <si>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</si>
  <si>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</si>
  <si>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</si>
  <si>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</si>
  <si>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</si>
  <si>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</si>
  <si>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</si>
  <si>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</si>
  <si>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</si>
  <si>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</si>
  <si>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</si>
  <si>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</si>
  <si>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</si>
  <si>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</si>
  <si>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</si>
  <si>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</si>
  <si>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</si>
  <si>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</si>
  <si>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</si>
  <si>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</si>
  <si>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</si>
  <si>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</si>
  <si>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</si>
  <si>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</si>
  <si>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</si>
  <si>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</si>
  <si>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</si>
  <si>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</si>
  <si>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</si>
  <si>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</si>
  <si>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</si>
  <si>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</si>
  <si>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</si>
  <si>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</si>
  <si>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</si>
  <si>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</si>
  <si>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</si>
  <si>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</si>
  <si>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</si>
  <si>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</si>
  <si>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</si>
  <si>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</si>
  <si>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</si>
  <si>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</si>
  <si>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</si>
  <si>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</si>
  <si>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</si>
  <si>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stavba</t>
  </si>
  <si>
    <t>STA</t>
  </si>
  <si>
    <t>1</t>
  </si>
  <si>
    <t>{2bb92846-b0e6-4fa3-9c0b-3229e51884c1}</t>
  </si>
  <si>
    <t>2</t>
  </si>
  <si>
    <t>VON</t>
  </si>
  <si>
    <t>von</t>
  </si>
  <si>
    <t>{f0e41b1e-5c29-4c60-8e60-7b0c452a1f48}</t>
  </si>
  <si>
    <t>KRYCÍ LIST SOUPISU PRACÍ</t>
  </si>
  <si>
    <t>Objekt:</t>
  </si>
  <si>
    <t>SO - stavba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</si>
  <si>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</si>
  <si>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</si>
  <si>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</si>
  <si>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</si>
  <si>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</si>
  <si>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</si>
  <si>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</si>
  <si>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</si>
  <si>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</si>
  <si>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práce-bourání</t>
  </si>
  <si>
    <t xml:space="preserve">    998 - Přesun hmot</t>
  </si>
  <si>
    <t>PSV - Práce a dodávky PSV</t>
  </si>
  <si>
    <t xml:space="preserve">    762 - Konstrukce tesařské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</si>
  <si>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</si>
  <si>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</si>
  <si>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</si>
  <si>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</si>
  <si>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</si>
  <si>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</si>
  <si>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</si>
  <si>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</si>
  <si>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</si>
  <si>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</si>
  <si>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</si>
  <si>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</si>
  <si>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</si>
  <si>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</si>
  <si>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</si>
  <si>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</si>
  <si>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</si>
  <si>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</si>
  <si>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111151r</t>
  </si>
  <si>
    <t>Odstranění rákosu strojně</t>
  </si>
  <si>
    <t>m2</t>
  </si>
  <si>
    <t>4</t>
  </si>
  <si>
    <t>274346156</t>
  </si>
  <si>
    <t>PP</t>
  </si>
  <si>
    <t>Odstranění travin a rákosu strojně rákosu pro jakoukoliv plochu</t>
  </si>
  <si>
    <t>P</t>
  </si>
  <si>
    <t>Poznámka k položce:_x000d_
včetně likvidace a dopravy</t>
  </si>
  <si>
    <t>VV</t>
  </si>
  <si>
    <t>(3,4-2,87)*1000*10</t>
  </si>
  <si>
    <t>111251101</t>
  </si>
  <si>
    <t>Odstranění křovin a stromů průměru kmene do 100 mm i s kořeny sklonu terénu do 1:5 z celkové plochy do 100 m2 strojně</t>
  </si>
  <si>
    <t>CS ÚRS 2022 01</t>
  </si>
  <si>
    <t>-2004683277</t>
  </si>
  <si>
    <t>Odstranění křovin a stromů s odstraněním kořenů strojně průměru kmene do 100 mm v rovině nebo ve svahu sklonu terénu do 1:5, při celkové ploše do 100 m2</t>
  </si>
  <si>
    <t>Poznámka k položce:_x000d_
včetně likvidace</t>
  </si>
  <si>
    <t>3</t>
  </si>
  <si>
    <t>129153101</t>
  </si>
  <si>
    <t>Čištění otevřených koryt vodotečí šíře dna do 5 m hl do 2,5 m v hornině třídy těžitelnosti I skupiny 1 a 2 strojně</t>
  </si>
  <si>
    <t>m3</t>
  </si>
  <si>
    <t>1093645750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</si>
  <si>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</si>
  <si>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162351103</t>
  </si>
  <si>
    <t>Vodorovné přemístění přes 50 do 500 m výkopku/sypaniny z horniny třídy těžitelnosti I skupiny 1 až 3</t>
  </si>
  <si>
    <t>328814820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</si>
  <si>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</si>
  <si>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přeprava korytem</t>
  </si>
  <si>
    <t>5</t>
  </si>
  <si>
    <t>162451106</t>
  </si>
  <si>
    <t>Vodorovné přemístění přes 1 500 do 2000 m výkopku/sypaniny z horniny třídy těžitelnosti I skupiny 1 až 3</t>
  </si>
  <si>
    <t>CS ÚRS 2023 01</t>
  </si>
  <si>
    <t>245127561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</si>
  <si>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</si>
  <si>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6</t>
  </si>
  <si>
    <t>167151101</t>
  </si>
  <si>
    <t>Nakládání výkopku z hornin třídy těžitelnosti I skupiny 1 až 3 do 100 m3</t>
  </si>
  <si>
    <t>CS ÚRS 2022 02</t>
  </si>
  <si>
    <t>-1881963122</t>
  </si>
  <si>
    <t>Nakládání, skládání a překládání neulehlého výkopku nebo sypaniny strojně nakládání, množství do 100 m3, z horniny třídy těžitelnosti I, skupiny 1 až 3</t>
  </si>
  <si>
    <t>7</t>
  </si>
  <si>
    <t>167151121</t>
  </si>
  <si>
    <t>Skládání nebo překládání výkopku z horniny třídy těžitelnosti I skupiny 1 až 3</t>
  </si>
  <si>
    <t>-1011111794</t>
  </si>
  <si>
    <t>Nakládání, skládání a překládání neulehlého výkopku nebo sypaniny strojně skládání nebo překládání, z hornin třídy těžitelnosti I, skupiny 1 až 3</t>
  </si>
  <si>
    <t>8</t>
  </si>
  <si>
    <t>171251201</t>
  </si>
  <si>
    <t>Uložení sypaniny na skládky nebo meziskládky</t>
  </si>
  <si>
    <t>1009491615</t>
  </si>
  <si>
    <t>Uložení sypaniny na skládky nebo meziskládky bez hutnění s upravením uložené sypaniny do předepsaného tvaru</t>
  </si>
  <si>
    <t>9</t>
  </si>
  <si>
    <t>997221r</t>
  </si>
  <si>
    <t>Poplatek za uložení sedimentu dle platné legislativy</t>
  </si>
  <si>
    <t>t</t>
  </si>
  <si>
    <t>-2017540660</t>
  </si>
  <si>
    <t>Poznámka k položce:_x000d_
např. skládka DEMSTAV group, s.r.o.</t>
  </si>
  <si>
    <t>1230*1,8</t>
  </si>
  <si>
    <t>10</t>
  </si>
  <si>
    <t>R1</t>
  </si>
  <si>
    <t>Sjezdy do koryta</t>
  </si>
  <si>
    <t>komplet</t>
  </si>
  <si>
    <t>861047769</t>
  </si>
  <si>
    <t>11</t>
  </si>
  <si>
    <t>R2</t>
  </si>
  <si>
    <t>Čerpání vody na dopravní výšku do 10 m průměrný přítok do 500 l/min</t>
  </si>
  <si>
    <t>-933557014</t>
  </si>
  <si>
    <t>Čerpání vody na dopravní výšku do 10 m s uvažovaným průměrným přítokem do 500 l/min</t>
  </si>
  <si>
    <t>Poznámka k položce:_x000d_
kompletní zajištění přečerpávání průsaků do stavební jámy a technologické vody, tedy zřízení čerpací jímky, čerpadlo hadice/potrubí, podpěry a zajištění energie, montáž včetně demontáže, technologie provádění vyžaduje minimální nároky na čerpání</t>
  </si>
  <si>
    <t>Zakládání</t>
  </si>
  <si>
    <t>12</t>
  </si>
  <si>
    <t>15311613r</t>
  </si>
  <si>
    <t>Zřízení dočasného hrazení</t>
  </si>
  <si>
    <t>-125254193</t>
  </si>
  <si>
    <t>13</t>
  </si>
  <si>
    <t>15311623r</t>
  </si>
  <si>
    <t>Odstranění dočasného hrazeni</t>
  </si>
  <si>
    <t>465589489</t>
  </si>
  <si>
    <t>Úpravy povrchů, podlahy a osazování výplní</t>
  </si>
  <si>
    <t>14</t>
  </si>
  <si>
    <t>636195311</t>
  </si>
  <si>
    <t>Oprava spár dlažby z lomového kamene hl do 70 mm maltou cementovou včetně vysekání</t>
  </si>
  <si>
    <t>1960912056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</si>
  <si>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</si>
  <si>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10+20+60</t>
  </si>
  <si>
    <t>Ostatní konstrukce a práce-bourání</t>
  </si>
  <si>
    <t>985131111</t>
  </si>
  <si>
    <t>Očištění ploch stěn, rubu kleneb a podlah tlakovou vodou</t>
  </si>
  <si>
    <t>709146565</t>
  </si>
  <si>
    <t>Poznámka k položce:_x000d_
tlak 500Bar, očištění konstrukce přelivu</t>
  </si>
  <si>
    <t>600</t>
  </si>
  <si>
    <t>16</t>
  </si>
  <si>
    <t>985221113</t>
  </si>
  <si>
    <t>Doplnění zdiva kamenem do aktivované malty se spárami dl přes 12 m/m2</t>
  </si>
  <si>
    <t>1896478075</t>
  </si>
  <si>
    <t>Doplnění zdiva ručně do aktivované malty kamenem délky spáry na 1 m2 upravované plochy přes 12 m</t>
  </si>
  <si>
    <t>Poznámka k položce:_x000d_
doplnění poškozeného a uvolněného zdiva (např. vrch požeráku a kolem dlužové stěny)</t>
  </si>
  <si>
    <t>998</t>
  </si>
  <si>
    <t>Přesun hmot</t>
  </si>
  <si>
    <t>17</t>
  </si>
  <si>
    <t>998332011</t>
  </si>
  <si>
    <t>Přesun hmot pro úpravy vodních toků a kanály</t>
  </si>
  <si>
    <t>-1733904137</t>
  </si>
  <si>
    <t>Přesun hmot pro úpravy vodních toků a kanály, hráze rybníků apod. dopravní vzdálenost do 500 m</t>
  </si>
  <si>
    <t>PSV</t>
  </si>
  <si>
    <t>Práce a dodávky PSV</t>
  </si>
  <si>
    <t>762</t>
  </si>
  <si>
    <t>Konstrukce tesařské</t>
  </si>
  <si>
    <t>18</t>
  </si>
  <si>
    <t>762083122</t>
  </si>
  <si>
    <t>Impregnace řeziva proti dřevokaznému hmyzu, houbám a plísním máčením třída ohrožení 3 a 4</t>
  </si>
  <si>
    <t>CS ÚRS 2020 01</t>
  </si>
  <si>
    <t>1734773940</t>
  </si>
  <si>
    <t xml:space="preserve">Práce společné pro tesařské konstrukce  impregnace řeziva máčením proti dřevokaznému hmyzu, houbám a plísním, třída ohrožení 3 a 4 (dřevo v exteriéru)</t>
  </si>
  <si>
    <t>Poznámka k položce:_x000d_
včetně řezných ploch při montáži,_x000d_
_x000d_
Veškeré dřevěné prvky lávky budou opatřeny na dílně zhotovitele impregnačním nátěrem proti dřevokaznému hmyzu, houbám a plísním máčením pro třídu ohrožení 4 v souladu s požadavky „ČSN 49 0600-1 Ochrana dřeva – Základní ustanovení – Část 1: Chemická ochrana“.</t>
  </si>
  <si>
    <t>19</t>
  </si>
  <si>
    <t>762526110</t>
  </si>
  <si>
    <t>Položení polštáře pod podlahy při osové vzdálenosti 65 cm</t>
  </si>
  <si>
    <t>-2043683196</t>
  </si>
  <si>
    <t xml:space="preserve">Položení podlah  položení polštářů pod podlahy osové vzdálenosti do 650 mm</t>
  </si>
  <si>
    <t>20</t>
  </si>
  <si>
    <t>M</t>
  </si>
  <si>
    <t>60516r</t>
  </si>
  <si>
    <t>řezivo modřínové sušené</t>
  </si>
  <si>
    <t>32</t>
  </si>
  <si>
    <t>-1174450108</t>
  </si>
  <si>
    <t xml:space="preserve">řezivo modřínové sušené </t>
  </si>
  <si>
    <t>762595001</t>
  </si>
  <si>
    <t>Spojovací prostředky pro položení dřevěných podlah a zakrytí kanálů</t>
  </si>
  <si>
    <t>1122148692</t>
  </si>
  <si>
    <t>Spojovací prostředky podlah a podkladových konstrukcí hřebíky, vruty</t>
  </si>
  <si>
    <t>VON - von</t>
  </si>
  <si>
    <t>VRN - Vedlejší rozpočtové náklady</t>
  </si>
  <si>
    <t>VRN</t>
  </si>
  <si>
    <t>Vedlejší rozpočtové náklady</t>
  </si>
  <si>
    <t>Aktualizace Povodňového plánu</t>
  </si>
  <si>
    <t>soubor</t>
  </si>
  <si>
    <t>1024</t>
  </si>
  <si>
    <t>92012033</t>
  </si>
  <si>
    <t xml:space="preserve">Aktualizace  Povodňového plánu</t>
  </si>
  <si>
    <t>Provedení opatření vyplývajících z povodňového plánu</t>
  </si>
  <si>
    <t>-1384254922</t>
  </si>
  <si>
    <t>Poznámka k položce:_x000d_
vyznačení stupňů SPA</t>
  </si>
  <si>
    <t>R3</t>
  </si>
  <si>
    <t xml:space="preserve">Aktualizace Havarijního  plánu</t>
  </si>
  <si>
    <t>-1735828994</t>
  </si>
  <si>
    <t>Aktualizace Havarijního plánu</t>
  </si>
  <si>
    <t>R4</t>
  </si>
  <si>
    <t>Provedení opatření vyplývajících z havarijního plánu</t>
  </si>
  <si>
    <t>-1493097337</t>
  </si>
  <si>
    <t>Poznámka k položce:_x000d_
např. norné stěny, sorpční prostředky ...</t>
  </si>
  <si>
    <t>R5</t>
  </si>
  <si>
    <t>Aktualizace plánu BOZP</t>
  </si>
  <si>
    <t>216084244</t>
  </si>
  <si>
    <t>R6</t>
  </si>
  <si>
    <t>vytyčení inženýrských sítí a zařízení, včetně zajištění případné aktualizace vyjádření správců sítí</t>
  </si>
  <si>
    <t>377706051</t>
  </si>
  <si>
    <t>R7</t>
  </si>
  <si>
    <t>vytýčení stavby a hranic pozemků odborně způsobilou osobou v oboru zeměměřičství</t>
  </si>
  <si>
    <t>-1554271565</t>
  </si>
  <si>
    <t>R8</t>
  </si>
  <si>
    <t>zajištění a zabezpečení staveniště, zřízení a likvidace zařízení staveniště, včetně případných přípojek, přístupů a skládek, deponií apod.</t>
  </si>
  <si>
    <t>-340361756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</si>
  <si>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</si>
  <si>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</si>
  <si>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</si>
  <si>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643792998</t>
  </si>
  <si>
    <t>R10</t>
  </si>
  <si>
    <t>provedení pasportu komunikací před stavbou včetně fotodokumentace</t>
  </si>
  <si>
    <t>-238084645</t>
  </si>
  <si>
    <t>R11</t>
  </si>
  <si>
    <t>protokolární předání stavbou dotčených pozemků a komunikací, uvedených do původního stavu, zpět jejich vlastníkům</t>
  </si>
  <si>
    <t>1714317458</t>
  </si>
  <si>
    <t>R12</t>
  </si>
  <si>
    <t xml:space="preserve">Zpracování a předání dokumentace skutečného provedení stavby </t>
  </si>
  <si>
    <t>-144008128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</si>
  <si>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</si>
  <si>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 13</t>
  </si>
  <si>
    <t>čištění komunikací</t>
  </si>
  <si>
    <t>1708915046</t>
  </si>
  <si>
    <t>čištění komunikací znečištěných stavbou</t>
  </si>
  <si>
    <t>R 14</t>
  </si>
  <si>
    <t>uvedení pozemků dotčených stavbou do původního stavu</t>
  </si>
  <si>
    <t>923890284</t>
  </si>
  <si>
    <t>R 15</t>
  </si>
  <si>
    <t>poplatek za zábor veřejného prostranství pro potřeby stavby</t>
  </si>
  <si>
    <t>-1701167839</t>
  </si>
  <si>
    <t>R 16</t>
  </si>
  <si>
    <t>slovení rybí obsádky</t>
  </si>
  <si>
    <t>1626951871</t>
  </si>
  <si>
    <t>R 17</t>
  </si>
  <si>
    <t>účast biologického dozoru na stavbě</t>
  </si>
  <si>
    <t>-1127698025</t>
  </si>
  <si>
    <t>R 18</t>
  </si>
  <si>
    <t>aktualizace rozborů sedimentů</t>
  </si>
  <si>
    <t>128616183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</si>
</sst>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34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51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52</v>
      </c>
      <c r="AI60" s="40"/>
      <c r="AJ60" s="40"/>
      <c r="AK60" s="40"/>
      <c r="AL60" s="40"/>
      <c r="AM60" s="62" t="s">
        <v>53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54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55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52</v>
      </c>
      <c r="AI75" s="40"/>
      <c r="AJ75" s="40"/>
      <c r="AK75" s="40"/>
      <c r="AL75" s="40"/>
      <c r="AM75" s="62" t="s">
        <v>53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20230112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Velička, Hranice, Velká – oprava toku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Velká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12. 1. 2023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Ing. Tomáš Pecival, Ph.D.</v>
      </c>
      <c r="AN89" s="69"/>
      <c r="AO89" s="69"/>
      <c r="AP89" s="69"/>
      <c r="AQ89" s="38"/>
      <c r="AR89" s="42"/>
      <c r="AS89" s="79" t="s">
        <v>57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Ing. Tomáš Pecival, Ph.D.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58</v>
      </c>
      <c r="D92" s="92"/>
      <c r="E92" s="92"/>
      <c r="F92" s="92"/>
      <c r="G92" s="92"/>
      <c r="H92" s="93"/>
      <c r="I92" s="94" t="s">
        <v>59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60</v>
      </c>
      <c r="AH92" s="92"/>
      <c r="AI92" s="92"/>
      <c r="AJ92" s="92"/>
      <c r="AK92" s="92"/>
      <c r="AL92" s="92"/>
      <c r="AM92" s="92"/>
      <c r="AN92" s="94" t="s">
        <v>61</v>
      </c>
      <c r="AO92" s="92"/>
      <c r="AP92" s="96"/>
      <c r="AQ92" s="97" t="s">
        <v>62</v>
      </c>
      <c r="AR92" s="42"/>
      <c r="AS92" s="98" t="s">
        <v>63</v>
      </c>
      <c r="AT92" s="99" t="s">
        <v>64</v>
      </c>
      <c r="AU92" s="99" t="s">
        <v>65</v>
      </c>
      <c r="AV92" s="99" t="s">
        <v>66</v>
      </c>
      <c r="AW92" s="99" t="s">
        <v>67</v>
      </c>
      <c r="AX92" s="99" t="s">
        <v>68</v>
      </c>
      <c r="AY92" s="99" t="s">
        <v>69</v>
      </c>
      <c r="AZ92" s="99" t="s">
        <v>70</v>
      </c>
      <c r="BA92" s="99" t="s">
        <v>71</v>
      </c>
      <c r="BB92" s="99" t="s">
        <v>72</v>
      </c>
      <c r="BC92" s="99" t="s">
        <v>73</v>
      </c>
      <c r="BD92" s="100" t="s">
        <v>74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75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76</v>
      </c>
      <c r="BT94" s="115" t="s">
        <v>77</v>
      </c>
      <c r="BU94" s="116" t="s">
        <v>78</v>
      </c>
      <c r="BV94" s="115" t="s">
        <v>79</v>
      </c>
      <c r="BW94" s="115" t="s">
        <v>5</v>
      </c>
      <c r="BX94" s="115" t="s">
        <v>80</v>
      </c>
      <c r="CL94" s="115" t="s">
        <v>1</v>
      </c>
    </row>
    <row r="95" s="7" customFormat="1" ht="16.5" customHeight="1">
      <c r="A95" s="117" t="s">
        <v>81</v>
      </c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- stavba'!J30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84</v>
      </c>
      <c r="AR95" s="124"/>
      <c r="AS95" s="125">
        <v>0</v>
      </c>
      <c r="AT95" s="126">
        <f>ROUND(SUM(AV95:AW95),2)</f>
        <v>0</v>
      </c>
      <c r="AU95" s="127">
        <f>'SO - stavba'!P124</f>
        <v>0</v>
      </c>
      <c r="AV95" s="126">
        <f>'SO - stavba'!J33</f>
        <v>0</v>
      </c>
      <c r="AW95" s="126">
        <f>'SO - stavba'!J34</f>
        <v>0</v>
      </c>
      <c r="AX95" s="126">
        <f>'SO - stavba'!J35</f>
        <v>0</v>
      </c>
      <c r="AY95" s="126">
        <f>'SO - stavba'!J36</f>
        <v>0</v>
      </c>
      <c r="AZ95" s="126">
        <f>'SO - stavba'!F33</f>
        <v>0</v>
      </c>
      <c r="BA95" s="126">
        <f>'SO - stavba'!F34</f>
        <v>0</v>
      </c>
      <c r="BB95" s="126">
        <f>'SO - stavba'!F35</f>
        <v>0</v>
      </c>
      <c r="BC95" s="126">
        <f>'SO - stavba'!F36</f>
        <v>0</v>
      </c>
      <c r="BD95" s="128">
        <f>'SO - stavba'!F37</f>
        <v>0</v>
      </c>
      <c r="BE95" s="7"/>
      <c r="BT95" s="129" t="s">
        <v>85</v>
      </c>
      <c r="BV95" s="129" t="s">
        <v>79</v>
      </c>
      <c r="BW95" s="129" t="s">
        <v>86</v>
      </c>
      <c r="BX95" s="129" t="s">
        <v>5</v>
      </c>
      <c r="CL95" s="129" t="s">
        <v>1</v>
      </c>
      <c r="CM95" s="129" t="s">
        <v>87</v>
      </c>
    </row>
    <row r="96" s="7" customFormat="1" ht="16.5" customHeight="1">
      <c r="A96" s="117" t="s">
        <v>81</v>
      </c>
      <c r="B96" s="118"/>
      <c r="C96" s="119"/>
      <c r="D96" s="120" t="s">
        <v>88</v>
      </c>
      <c r="E96" s="120"/>
      <c r="F96" s="120"/>
      <c r="G96" s="120"/>
      <c r="H96" s="120"/>
      <c r="I96" s="121"/>
      <c r="J96" s="120" t="s">
        <v>89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'VON - von'!J30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84</v>
      </c>
      <c r="AR96" s="124"/>
      <c r="AS96" s="130">
        <v>0</v>
      </c>
      <c r="AT96" s="131">
        <f>ROUND(SUM(AV96:AW96),2)</f>
        <v>0</v>
      </c>
      <c r="AU96" s="132">
        <f>'VON - von'!P117</f>
        <v>0</v>
      </c>
      <c r="AV96" s="131">
        <f>'VON - von'!J33</f>
        <v>0</v>
      </c>
      <c r="AW96" s="131">
        <f>'VON - von'!J34</f>
        <v>0</v>
      </c>
      <c r="AX96" s="131">
        <f>'VON - von'!J35</f>
        <v>0</v>
      </c>
      <c r="AY96" s="131">
        <f>'VON - von'!J36</f>
        <v>0</v>
      </c>
      <c r="AZ96" s="131">
        <f>'VON - von'!F33</f>
        <v>0</v>
      </c>
      <c r="BA96" s="131">
        <f>'VON - von'!F34</f>
        <v>0</v>
      </c>
      <c r="BB96" s="131">
        <f>'VON - von'!F35</f>
        <v>0</v>
      </c>
      <c r="BC96" s="131">
        <f>'VON - von'!F36</f>
        <v>0</v>
      </c>
      <c r="BD96" s="133">
        <f>'VON - von'!F37</f>
        <v>0</v>
      </c>
      <c r="BE96" s="7"/>
      <c r="BT96" s="129" t="s">
        <v>85</v>
      </c>
      <c r="BV96" s="129" t="s">
        <v>79</v>
      </c>
      <c r="BW96" s="129" t="s">
        <v>90</v>
      </c>
      <c r="BX96" s="129" t="s">
        <v>5</v>
      </c>
      <c r="CL96" s="129" t="s">
        <v>1</v>
      </c>
      <c r="CM96" s="129" t="s">
        <v>87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my6to0YmB6HE2DnjZX177PpbS8m4Z4wiwtyhf6UNHYxQwoO8UBoEeekrvzkkyvVq9i8dhWMsETsJWSHkgoACpg==" hashValue="sZTx5UK20DLb0j9Zaf0Xvkd0wjMRhggATWibEaFSKi7+bJd39cUj3htSfeR5I58OY1csyNSA6TFrXbu1tyxh5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- stavba'!C2" display="/"/>
    <hyperlink ref="A96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91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Velička, Hranice, Velká – oprava toku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12. 1. 2023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34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31</v>
      </c>
      <c r="F24" s="36"/>
      <c r="G24" s="36"/>
      <c r="H24" s="36"/>
      <c r="I24" s="138" t="s">
        <v>27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36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ROUND((SUM(BE124:BE184)),  2)</f>
        <v>0</v>
      </c>
      <c r="G33" s="36"/>
      <c r="H33" s="36"/>
      <c r="I33" s="153">
        <v>0.20999999999999999</v>
      </c>
      <c r="J33" s="152">
        <f>ROUND(((SUM(BE124:BE184))*I33),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ROUND((SUM(BF124:BF184)),  2)</f>
        <v>0</v>
      </c>
      <c r="G34" s="36"/>
      <c r="H34" s="36"/>
      <c r="I34" s="153">
        <v>0.14999999999999999</v>
      </c>
      <c r="J34" s="152">
        <f>ROUND(((SUM(BF124:BF184))*I34),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ROUND((SUM(BG124:BG184)),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ROUND((SUM(BH124:BH184)),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ROUND((SUM(BI124:BI184)),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Velička, Hranice, Velká – oprava toku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- stavba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Velká</v>
      </c>
      <c r="G89" s="38"/>
      <c r="H89" s="38"/>
      <c r="I89" s="30" t="s">
        <v>22</v>
      </c>
      <c r="J89" s="77" t="str">
        <f>IF(J12="","",J12)</f>
        <v>12. 1. 2023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30</v>
      </c>
      <c r="J91" s="34" t="str">
        <f>E21</f>
        <v>Ing. Tomáš Pecival, Ph.D.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Tomáš Pecival, Ph.D.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95</v>
      </c>
      <c r="D94" s="174"/>
      <c r="E94" s="174"/>
      <c r="F94" s="174"/>
      <c r="G94" s="174"/>
      <c r="H94" s="174"/>
      <c r="I94" s="174"/>
      <c r="J94" s="175" t="s">
        <v>96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97</v>
      </c>
      <c r="D96" s="38"/>
      <c r="E96" s="38"/>
      <c r="F96" s="38"/>
      <c r="G96" s="38"/>
      <c r="H96" s="38"/>
      <c r="I96" s="38"/>
      <c r="J96" s="108">
        <f>J124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98</v>
      </c>
    </row>
    <row r="97" s="9" customFormat="1" ht="24.96" customHeight="1">
      <c r="A97" s="9"/>
      <c r="B97" s="177"/>
      <c r="C97" s="178"/>
      <c r="D97" s="179" t="s">
        <v>99</v>
      </c>
      <c r="E97" s="180"/>
      <c r="F97" s="180"/>
      <c r="G97" s="180"/>
      <c r="H97" s="180"/>
      <c r="I97" s="180"/>
      <c r="J97" s="181">
        <f>J125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100</v>
      </c>
      <c r="E98" s="186"/>
      <c r="F98" s="186"/>
      <c r="G98" s="186"/>
      <c r="H98" s="186"/>
      <c r="I98" s="186"/>
      <c r="J98" s="187">
        <f>J126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101</v>
      </c>
      <c r="E99" s="186"/>
      <c r="F99" s="186"/>
      <c r="G99" s="186"/>
      <c r="H99" s="186"/>
      <c r="I99" s="186"/>
      <c r="J99" s="187">
        <f>J156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102</v>
      </c>
      <c r="E100" s="186"/>
      <c r="F100" s="186"/>
      <c r="G100" s="186"/>
      <c r="H100" s="186"/>
      <c r="I100" s="186"/>
      <c r="J100" s="187">
        <f>J159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103</v>
      </c>
      <c r="E101" s="186"/>
      <c r="F101" s="186"/>
      <c r="G101" s="186"/>
      <c r="H101" s="186"/>
      <c r="I101" s="186"/>
      <c r="J101" s="187">
        <f>J163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104</v>
      </c>
      <c r="E102" s="186"/>
      <c r="F102" s="186"/>
      <c r="G102" s="186"/>
      <c r="H102" s="186"/>
      <c r="I102" s="186"/>
      <c r="J102" s="187">
        <f>J171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105</v>
      </c>
      <c r="E103" s="180"/>
      <c r="F103" s="180"/>
      <c r="G103" s="180"/>
      <c r="H103" s="180"/>
      <c r="I103" s="180"/>
      <c r="J103" s="181">
        <f>J174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106</v>
      </c>
      <c r="E104" s="186"/>
      <c r="F104" s="186"/>
      <c r="G104" s="186"/>
      <c r="H104" s="186"/>
      <c r="I104" s="186"/>
      <c r="J104" s="187">
        <f>J175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107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72" t="str">
        <f>E7</f>
        <v>Velička, Hranice, Velká – oprava toku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92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SO - stavba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F12</f>
        <v>Velká</v>
      </c>
      <c r="G118" s="38"/>
      <c r="H118" s="38"/>
      <c r="I118" s="30" t="s">
        <v>22</v>
      </c>
      <c r="J118" s="77" t="str">
        <f>IF(J12="","",J12)</f>
        <v>12. 1. 2023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5.65" customHeight="1">
      <c r="A120" s="36"/>
      <c r="B120" s="37"/>
      <c r="C120" s="30" t="s">
        <v>24</v>
      </c>
      <c r="D120" s="38"/>
      <c r="E120" s="38"/>
      <c r="F120" s="25" t="str">
        <f>E15</f>
        <v>Povodí Moravy, s.p.</v>
      </c>
      <c r="G120" s="38"/>
      <c r="H120" s="38"/>
      <c r="I120" s="30" t="s">
        <v>30</v>
      </c>
      <c r="J120" s="34" t="str">
        <f>E21</f>
        <v>Ing. Tomáš Pecival, Ph.D.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25.65" customHeight="1">
      <c r="A121" s="36"/>
      <c r="B121" s="37"/>
      <c r="C121" s="30" t="s">
        <v>28</v>
      </c>
      <c r="D121" s="38"/>
      <c r="E121" s="38"/>
      <c r="F121" s="25" t="str">
        <f>IF(E18="","",E18)</f>
        <v>Vyplň údaj</v>
      </c>
      <c r="G121" s="38"/>
      <c r="H121" s="38"/>
      <c r="I121" s="30" t="s">
        <v>33</v>
      </c>
      <c r="J121" s="34" t="str">
        <f>E24</f>
        <v>Ing. Tomáš Pecival, Ph.D.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89"/>
      <c r="B123" s="190"/>
      <c r="C123" s="191" t="s">
        <v>108</v>
      </c>
      <c r="D123" s="192" t="s">
        <v>62</v>
      </c>
      <c r="E123" s="192" t="s">
        <v>58</v>
      </c>
      <c r="F123" s="192" t="s">
        <v>59</v>
      </c>
      <c r="G123" s="192" t="s">
        <v>109</v>
      </c>
      <c r="H123" s="192" t="s">
        <v>110</v>
      </c>
      <c r="I123" s="192" t="s">
        <v>111</v>
      </c>
      <c r="J123" s="192" t="s">
        <v>96</v>
      </c>
      <c r="K123" s="193" t="s">
        <v>112</v>
      </c>
      <c r="L123" s="194"/>
      <c r="M123" s="98" t="s">
        <v>1</v>
      </c>
      <c r="N123" s="99" t="s">
        <v>41</v>
      </c>
      <c r="O123" s="99" t="s">
        <v>113</v>
      </c>
      <c r="P123" s="99" t="s">
        <v>114</v>
      </c>
      <c r="Q123" s="99" t="s">
        <v>115</v>
      </c>
      <c r="R123" s="99" t="s">
        <v>116</v>
      </c>
      <c r="S123" s="99" t="s">
        <v>117</v>
      </c>
      <c r="T123" s="100" t="s">
        <v>118</v>
      </c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</row>
    <row r="124" s="2" customFormat="1" ht="22.8" customHeight="1">
      <c r="A124" s="36"/>
      <c r="B124" s="37"/>
      <c r="C124" s="105" t="s">
        <v>119</v>
      </c>
      <c r="D124" s="38"/>
      <c r="E124" s="38"/>
      <c r="F124" s="38"/>
      <c r="G124" s="38"/>
      <c r="H124" s="38"/>
      <c r="I124" s="38"/>
      <c r="J124" s="195">
        <f>BK124</f>
        <v>0</v>
      </c>
      <c r="K124" s="38"/>
      <c r="L124" s="42"/>
      <c r="M124" s="101"/>
      <c r="N124" s="196"/>
      <c r="O124" s="102"/>
      <c r="P124" s="197">
        <f>P125+P174</f>
        <v>0</v>
      </c>
      <c r="Q124" s="102"/>
      <c r="R124" s="197">
        <f>R125+R174</f>
        <v>8.2557299999999998</v>
      </c>
      <c r="S124" s="102"/>
      <c r="T124" s="198">
        <f>T125+T174</f>
        <v>3.1500000000000004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76</v>
      </c>
      <c r="AU124" s="15" t="s">
        <v>98</v>
      </c>
      <c r="BK124" s="199">
        <f>BK125+BK174</f>
        <v>0</v>
      </c>
    </row>
    <row r="125" s="12" customFormat="1" ht="25.92" customHeight="1">
      <c r="A125" s="12"/>
      <c r="B125" s="200"/>
      <c r="C125" s="201"/>
      <c r="D125" s="202" t="s">
        <v>76</v>
      </c>
      <c r="E125" s="203" t="s">
        <v>120</v>
      </c>
      <c r="F125" s="203" t="s">
        <v>121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P126+P156+P159+P163+P171</f>
        <v>0</v>
      </c>
      <c r="Q125" s="208"/>
      <c r="R125" s="209">
        <f>R126+R156+R159+R163+R171</f>
        <v>7.7488399999999995</v>
      </c>
      <c r="S125" s="208"/>
      <c r="T125" s="210">
        <f>T126+T156+T159+T163+T171</f>
        <v>3.1500000000000004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85</v>
      </c>
      <c r="AT125" s="212" t="s">
        <v>76</v>
      </c>
      <c r="AU125" s="212" t="s">
        <v>77</v>
      </c>
      <c r="AY125" s="211" t="s">
        <v>122</v>
      </c>
      <c r="BK125" s="213">
        <f>BK126+BK156+BK159+BK163+BK171</f>
        <v>0</v>
      </c>
    </row>
    <row r="126" s="12" customFormat="1" ht="22.8" customHeight="1">
      <c r="A126" s="12"/>
      <c r="B126" s="200"/>
      <c r="C126" s="201"/>
      <c r="D126" s="202" t="s">
        <v>76</v>
      </c>
      <c r="E126" s="214" t="s">
        <v>85</v>
      </c>
      <c r="F126" s="214" t="s">
        <v>123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SUM(P127:P155)</f>
        <v>0</v>
      </c>
      <c r="Q126" s="208"/>
      <c r="R126" s="209">
        <f>SUM(R127:R155)</f>
        <v>9.0000000000000006E-05</v>
      </c>
      <c r="S126" s="208"/>
      <c r="T126" s="210">
        <f>SUM(T127:T155)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85</v>
      </c>
      <c r="AT126" s="212" t="s">
        <v>76</v>
      </c>
      <c r="AU126" s="212" t="s">
        <v>85</v>
      </c>
      <c r="AY126" s="211" t="s">
        <v>122</v>
      </c>
      <c r="BK126" s="213">
        <f>SUM(BK127:BK155)</f>
        <v>0</v>
      </c>
    </row>
    <row r="127" s="2" customFormat="1" ht="16.5" customHeight="1">
      <c r="A127" s="36"/>
      <c r="B127" s="37"/>
      <c r="C127" s="216" t="s">
        <v>85</v>
      </c>
      <c r="D127" s="216" t="s">
        <v>124</v>
      </c>
      <c r="E127" s="217" t="s">
        <v>125</v>
      </c>
      <c r="F127" s="218" t="s">
        <v>126</v>
      </c>
      <c r="G127" s="219" t="s">
        <v>127</v>
      </c>
      <c r="H127" s="220">
        <v>5300</v>
      </c>
      <c r="I127" s="221"/>
      <c r="J127" s="222">
        <f>ROUND(I127*H127,2)</f>
        <v>0</v>
      </c>
      <c r="K127" s="218" t="s">
        <v>1</v>
      </c>
      <c r="L127" s="42"/>
      <c r="M127" s="223" t="s">
        <v>1</v>
      </c>
      <c r="N127" s="224" t="s">
        <v>42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128</v>
      </c>
      <c r="AT127" s="227" t="s">
        <v>124</v>
      </c>
      <c r="AU127" s="227" t="s">
        <v>87</v>
      </c>
      <c r="AY127" s="15" t="s">
        <v>122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85</v>
      </c>
      <c r="BK127" s="228">
        <f>ROUND(I127*H127,2)</f>
        <v>0</v>
      </c>
      <c r="BL127" s="15" t="s">
        <v>128</v>
      </c>
      <c r="BM127" s="227" t="s">
        <v>129</v>
      </c>
    </row>
    <row r="128" s="2" customFormat="1">
      <c r="A128" s="36"/>
      <c r="B128" s="37"/>
      <c r="C128" s="38"/>
      <c r="D128" s="229" t="s">
        <v>130</v>
      </c>
      <c r="E128" s="38"/>
      <c r="F128" s="230" t="s">
        <v>131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130</v>
      </c>
      <c r="AU128" s="15" t="s">
        <v>87</v>
      </c>
    </row>
    <row r="129" s="2" customFormat="1">
      <c r="A129" s="36"/>
      <c r="B129" s="37"/>
      <c r="C129" s="38"/>
      <c r="D129" s="229" t="s">
        <v>132</v>
      </c>
      <c r="E129" s="38"/>
      <c r="F129" s="234" t="s">
        <v>133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132</v>
      </c>
      <c r="AU129" s="15" t="s">
        <v>87</v>
      </c>
    </row>
    <row r="130" s="13" customFormat="1">
      <c r="A130" s="13"/>
      <c r="B130" s="235"/>
      <c r="C130" s="236"/>
      <c r="D130" s="229" t="s">
        <v>134</v>
      </c>
      <c r="E130" s="237" t="s">
        <v>1</v>
      </c>
      <c r="F130" s="238" t="s">
        <v>135</v>
      </c>
      <c r="G130" s="236"/>
      <c r="H130" s="239">
        <v>5300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134</v>
      </c>
      <c r="AU130" s="245" t="s">
        <v>87</v>
      </c>
      <c r="AV130" s="13" t="s">
        <v>87</v>
      </c>
      <c r="AW130" s="13" t="s">
        <v>32</v>
      </c>
      <c r="AX130" s="13" t="s">
        <v>85</v>
      </c>
      <c r="AY130" s="245" t="s">
        <v>122</v>
      </c>
    </row>
    <row r="131" s="2" customFormat="1" ht="37.8" customHeight="1">
      <c r="A131" s="36"/>
      <c r="B131" s="37"/>
      <c r="C131" s="216" t="s">
        <v>87</v>
      </c>
      <c r="D131" s="216" t="s">
        <v>124</v>
      </c>
      <c r="E131" s="217" t="s">
        <v>136</v>
      </c>
      <c r="F131" s="218" t="s">
        <v>137</v>
      </c>
      <c r="G131" s="219" t="s">
        <v>127</v>
      </c>
      <c r="H131" s="220">
        <v>100</v>
      </c>
      <c r="I131" s="221"/>
      <c r="J131" s="222">
        <f>ROUND(I131*H131,2)</f>
        <v>0</v>
      </c>
      <c r="K131" s="218" t="s">
        <v>138</v>
      </c>
      <c r="L131" s="42"/>
      <c r="M131" s="223" t="s">
        <v>1</v>
      </c>
      <c r="N131" s="224" t="s">
        <v>42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128</v>
      </c>
      <c r="AT131" s="227" t="s">
        <v>124</v>
      </c>
      <c r="AU131" s="227" t="s">
        <v>87</v>
      </c>
      <c r="AY131" s="15" t="s">
        <v>122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85</v>
      </c>
      <c r="BK131" s="228">
        <f>ROUND(I131*H131,2)</f>
        <v>0</v>
      </c>
      <c r="BL131" s="15" t="s">
        <v>128</v>
      </c>
      <c r="BM131" s="227" t="s">
        <v>139</v>
      </c>
    </row>
    <row r="132" s="2" customFormat="1">
      <c r="A132" s="36"/>
      <c r="B132" s="37"/>
      <c r="C132" s="38"/>
      <c r="D132" s="229" t="s">
        <v>130</v>
      </c>
      <c r="E132" s="38"/>
      <c r="F132" s="230" t="s">
        <v>140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130</v>
      </c>
      <c r="AU132" s="15" t="s">
        <v>87</v>
      </c>
    </row>
    <row r="133" s="2" customFormat="1">
      <c r="A133" s="36"/>
      <c r="B133" s="37"/>
      <c r="C133" s="38"/>
      <c r="D133" s="229" t="s">
        <v>132</v>
      </c>
      <c r="E133" s="38"/>
      <c r="F133" s="234" t="s">
        <v>141</v>
      </c>
      <c r="G133" s="38"/>
      <c r="H133" s="38"/>
      <c r="I133" s="231"/>
      <c r="J133" s="38"/>
      <c r="K133" s="38"/>
      <c r="L133" s="42"/>
      <c r="M133" s="232"/>
      <c r="N133" s="233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132</v>
      </c>
      <c r="AU133" s="15" t="s">
        <v>87</v>
      </c>
    </row>
    <row r="134" s="2" customFormat="1" ht="33" customHeight="1">
      <c r="A134" s="36"/>
      <c r="B134" s="37"/>
      <c r="C134" s="216" t="s">
        <v>142</v>
      </c>
      <c r="D134" s="216" t="s">
        <v>124</v>
      </c>
      <c r="E134" s="217" t="s">
        <v>143</v>
      </c>
      <c r="F134" s="218" t="s">
        <v>144</v>
      </c>
      <c r="G134" s="219" t="s">
        <v>145</v>
      </c>
      <c r="H134" s="220">
        <v>1230</v>
      </c>
      <c r="I134" s="221"/>
      <c r="J134" s="222">
        <f>ROUND(I134*H134,2)</f>
        <v>0</v>
      </c>
      <c r="K134" s="218" t="s">
        <v>138</v>
      </c>
      <c r="L134" s="42"/>
      <c r="M134" s="223" t="s">
        <v>1</v>
      </c>
      <c r="N134" s="224" t="s">
        <v>42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128</v>
      </c>
      <c r="AT134" s="227" t="s">
        <v>124</v>
      </c>
      <c r="AU134" s="227" t="s">
        <v>87</v>
      </c>
      <c r="AY134" s="15" t="s">
        <v>122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85</v>
      </c>
      <c r="BK134" s="228">
        <f>ROUND(I134*H134,2)</f>
        <v>0</v>
      </c>
      <c r="BL134" s="15" t="s">
        <v>128</v>
      </c>
      <c r="BM134" s="227" t="s">
        <v>146</v>
      </c>
    </row>
    <row r="135" s="2" customFormat="1">
      <c r="A135" s="36"/>
      <c r="B135" s="37"/>
      <c r="C135" s="38"/>
      <c r="D135" s="229" t="s">
        <v>130</v>
      </c>
      <c r="E135" s="38"/>
      <c r="F135" s="230" t="s">
        <v>147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130</v>
      </c>
      <c r="AU135" s="15" t="s">
        <v>87</v>
      </c>
    </row>
    <row r="136" s="2" customFormat="1" ht="37.8" customHeight="1">
      <c r="A136" s="36"/>
      <c r="B136" s="37"/>
      <c r="C136" s="216" t="s">
        <v>128</v>
      </c>
      <c r="D136" s="216" t="s">
        <v>124</v>
      </c>
      <c r="E136" s="217" t="s">
        <v>148</v>
      </c>
      <c r="F136" s="218" t="s">
        <v>149</v>
      </c>
      <c r="G136" s="219" t="s">
        <v>145</v>
      </c>
      <c r="H136" s="220">
        <v>1230</v>
      </c>
      <c r="I136" s="221"/>
      <c r="J136" s="222">
        <f>ROUND(I136*H136,2)</f>
        <v>0</v>
      </c>
      <c r="K136" s="218" t="s">
        <v>1</v>
      </c>
      <c r="L136" s="42"/>
      <c r="M136" s="223" t="s">
        <v>1</v>
      </c>
      <c r="N136" s="224" t="s">
        <v>42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128</v>
      </c>
      <c r="AT136" s="227" t="s">
        <v>124</v>
      </c>
      <c r="AU136" s="227" t="s">
        <v>87</v>
      </c>
      <c r="AY136" s="15" t="s">
        <v>122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85</v>
      </c>
      <c r="BK136" s="228">
        <f>ROUND(I136*H136,2)</f>
        <v>0</v>
      </c>
      <c r="BL136" s="15" t="s">
        <v>128</v>
      </c>
      <c r="BM136" s="227" t="s">
        <v>150</v>
      </c>
    </row>
    <row r="137" s="2" customFormat="1">
      <c r="A137" s="36"/>
      <c r="B137" s="37"/>
      <c r="C137" s="38"/>
      <c r="D137" s="229" t="s">
        <v>130</v>
      </c>
      <c r="E137" s="38"/>
      <c r="F137" s="230" t="s">
        <v>151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130</v>
      </c>
      <c r="AU137" s="15" t="s">
        <v>87</v>
      </c>
    </row>
    <row r="138" s="2" customFormat="1">
      <c r="A138" s="36"/>
      <c r="B138" s="37"/>
      <c r="C138" s="38"/>
      <c r="D138" s="229" t="s">
        <v>132</v>
      </c>
      <c r="E138" s="38"/>
      <c r="F138" s="234" t="s">
        <v>152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132</v>
      </c>
      <c r="AU138" s="15" t="s">
        <v>87</v>
      </c>
    </row>
    <row r="139" s="2" customFormat="1" ht="37.8" customHeight="1">
      <c r="A139" s="36"/>
      <c r="B139" s="37"/>
      <c r="C139" s="216" t="s">
        <v>153</v>
      </c>
      <c r="D139" s="216" t="s">
        <v>124</v>
      </c>
      <c r="E139" s="217" t="s">
        <v>154</v>
      </c>
      <c r="F139" s="218" t="s">
        <v>155</v>
      </c>
      <c r="G139" s="219" t="s">
        <v>145</v>
      </c>
      <c r="H139" s="220">
        <v>1230</v>
      </c>
      <c r="I139" s="221"/>
      <c r="J139" s="222">
        <f>ROUND(I139*H139,2)</f>
        <v>0</v>
      </c>
      <c r="K139" s="218" t="s">
        <v>156</v>
      </c>
      <c r="L139" s="42"/>
      <c r="M139" s="223" t="s">
        <v>1</v>
      </c>
      <c r="N139" s="224" t="s">
        <v>42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128</v>
      </c>
      <c r="AT139" s="227" t="s">
        <v>124</v>
      </c>
      <c r="AU139" s="227" t="s">
        <v>87</v>
      </c>
      <c r="AY139" s="15" t="s">
        <v>122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85</v>
      </c>
      <c r="BK139" s="228">
        <f>ROUND(I139*H139,2)</f>
        <v>0</v>
      </c>
      <c r="BL139" s="15" t="s">
        <v>128</v>
      </c>
      <c r="BM139" s="227" t="s">
        <v>157</v>
      </c>
    </row>
    <row r="140" s="2" customFormat="1">
      <c r="A140" s="36"/>
      <c r="B140" s="37"/>
      <c r="C140" s="38"/>
      <c r="D140" s="229" t="s">
        <v>130</v>
      </c>
      <c r="E140" s="38"/>
      <c r="F140" s="230" t="s">
        <v>158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130</v>
      </c>
      <c r="AU140" s="15" t="s">
        <v>87</v>
      </c>
    </row>
    <row r="141" s="2" customFormat="1" ht="24.15" customHeight="1">
      <c r="A141" s="36"/>
      <c r="B141" s="37"/>
      <c r="C141" s="216" t="s">
        <v>159</v>
      </c>
      <c r="D141" s="216" t="s">
        <v>124</v>
      </c>
      <c r="E141" s="217" t="s">
        <v>160</v>
      </c>
      <c r="F141" s="218" t="s">
        <v>161</v>
      </c>
      <c r="G141" s="219" t="s">
        <v>145</v>
      </c>
      <c r="H141" s="220">
        <v>1230</v>
      </c>
      <c r="I141" s="221"/>
      <c r="J141" s="222">
        <f>ROUND(I141*H141,2)</f>
        <v>0</v>
      </c>
      <c r="K141" s="218" t="s">
        <v>162</v>
      </c>
      <c r="L141" s="42"/>
      <c r="M141" s="223" t="s">
        <v>1</v>
      </c>
      <c r="N141" s="224" t="s">
        <v>42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128</v>
      </c>
      <c r="AT141" s="227" t="s">
        <v>124</v>
      </c>
      <c r="AU141" s="227" t="s">
        <v>87</v>
      </c>
      <c r="AY141" s="15" t="s">
        <v>122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85</v>
      </c>
      <c r="BK141" s="228">
        <f>ROUND(I141*H141,2)</f>
        <v>0</v>
      </c>
      <c r="BL141" s="15" t="s">
        <v>128</v>
      </c>
      <c r="BM141" s="227" t="s">
        <v>163</v>
      </c>
    </row>
    <row r="142" s="2" customFormat="1">
      <c r="A142" s="36"/>
      <c r="B142" s="37"/>
      <c r="C142" s="38"/>
      <c r="D142" s="229" t="s">
        <v>130</v>
      </c>
      <c r="E142" s="38"/>
      <c r="F142" s="230" t="s">
        <v>164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130</v>
      </c>
      <c r="AU142" s="15" t="s">
        <v>87</v>
      </c>
    </row>
    <row r="143" s="2" customFormat="1" ht="24.15" customHeight="1">
      <c r="A143" s="36"/>
      <c r="B143" s="37"/>
      <c r="C143" s="216" t="s">
        <v>165</v>
      </c>
      <c r="D143" s="216" t="s">
        <v>124</v>
      </c>
      <c r="E143" s="217" t="s">
        <v>166</v>
      </c>
      <c r="F143" s="218" t="s">
        <v>167</v>
      </c>
      <c r="G143" s="219" t="s">
        <v>145</v>
      </c>
      <c r="H143" s="220">
        <v>1230</v>
      </c>
      <c r="I143" s="221"/>
      <c r="J143" s="222">
        <f>ROUND(I143*H143,2)</f>
        <v>0</v>
      </c>
      <c r="K143" s="218" t="s">
        <v>1</v>
      </c>
      <c r="L143" s="42"/>
      <c r="M143" s="223" t="s">
        <v>1</v>
      </c>
      <c r="N143" s="224" t="s">
        <v>42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128</v>
      </c>
      <c r="AT143" s="227" t="s">
        <v>124</v>
      </c>
      <c r="AU143" s="227" t="s">
        <v>87</v>
      </c>
      <c r="AY143" s="15" t="s">
        <v>122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85</v>
      </c>
      <c r="BK143" s="228">
        <f>ROUND(I143*H143,2)</f>
        <v>0</v>
      </c>
      <c r="BL143" s="15" t="s">
        <v>128</v>
      </c>
      <c r="BM143" s="227" t="s">
        <v>168</v>
      </c>
    </row>
    <row r="144" s="2" customFormat="1">
      <c r="A144" s="36"/>
      <c r="B144" s="37"/>
      <c r="C144" s="38"/>
      <c r="D144" s="229" t="s">
        <v>130</v>
      </c>
      <c r="E144" s="38"/>
      <c r="F144" s="230" t="s">
        <v>169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130</v>
      </c>
      <c r="AU144" s="15" t="s">
        <v>87</v>
      </c>
    </row>
    <row r="145" s="2" customFormat="1" ht="16.5" customHeight="1">
      <c r="A145" s="36"/>
      <c r="B145" s="37"/>
      <c r="C145" s="216" t="s">
        <v>170</v>
      </c>
      <c r="D145" s="216" t="s">
        <v>124</v>
      </c>
      <c r="E145" s="217" t="s">
        <v>171</v>
      </c>
      <c r="F145" s="218" t="s">
        <v>172</v>
      </c>
      <c r="G145" s="219" t="s">
        <v>145</v>
      </c>
      <c r="H145" s="220">
        <v>1230</v>
      </c>
      <c r="I145" s="221"/>
      <c r="J145" s="222">
        <f>ROUND(I145*H145,2)</f>
        <v>0</v>
      </c>
      <c r="K145" s="218" t="s">
        <v>1</v>
      </c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128</v>
      </c>
      <c r="AT145" s="227" t="s">
        <v>124</v>
      </c>
      <c r="AU145" s="227" t="s">
        <v>87</v>
      </c>
      <c r="AY145" s="15" t="s">
        <v>122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128</v>
      </c>
      <c r="BM145" s="227" t="s">
        <v>173</v>
      </c>
    </row>
    <row r="146" s="2" customFormat="1">
      <c r="A146" s="36"/>
      <c r="B146" s="37"/>
      <c r="C146" s="38"/>
      <c r="D146" s="229" t="s">
        <v>130</v>
      </c>
      <c r="E146" s="38"/>
      <c r="F146" s="230" t="s">
        <v>174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130</v>
      </c>
      <c r="AU146" s="15" t="s">
        <v>87</v>
      </c>
    </row>
    <row r="147" s="2" customFormat="1" ht="21.75" customHeight="1">
      <c r="A147" s="36"/>
      <c r="B147" s="37"/>
      <c r="C147" s="216" t="s">
        <v>175</v>
      </c>
      <c r="D147" s="216" t="s">
        <v>124</v>
      </c>
      <c r="E147" s="217" t="s">
        <v>176</v>
      </c>
      <c r="F147" s="218" t="s">
        <v>177</v>
      </c>
      <c r="G147" s="219" t="s">
        <v>178</v>
      </c>
      <c r="H147" s="220">
        <v>2214</v>
      </c>
      <c r="I147" s="221"/>
      <c r="J147" s="222">
        <f>ROUND(I147*H147,2)</f>
        <v>0</v>
      </c>
      <c r="K147" s="218" t="s">
        <v>1</v>
      </c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128</v>
      </c>
      <c r="AT147" s="227" t="s">
        <v>124</v>
      </c>
      <c r="AU147" s="227" t="s">
        <v>87</v>
      </c>
      <c r="AY147" s="15" t="s">
        <v>122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128</v>
      </c>
      <c r="BM147" s="227" t="s">
        <v>179</v>
      </c>
    </row>
    <row r="148" s="2" customFormat="1">
      <c r="A148" s="36"/>
      <c r="B148" s="37"/>
      <c r="C148" s="38"/>
      <c r="D148" s="229" t="s">
        <v>130</v>
      </c>
      <c r="E148" s="38"/>
      <c r="F148" s="230" t="s">
        <v>177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130</v>
      </c>
      <c r="AU148" s="15" t="s">
        <v>87</v>
      </c>
    </row>
    <row r="149" s="2" customFormat="1">
      <c r="A149" s="36"/>
      <c r="B149" s="37"/>
      <c r="C149" s="38"/>
      <c r="D149" s="229" t="s">
        <v>132</v>
      </c>
      <c r="E149" s="38"/>
      <c r="F149" s="234" t="s">
        <v>180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132</v>
      </c>
      <c r="AU149" s="15" t="s">
        <v>87</v>
      </c>
    </row>
    <row r="150" s="13" customFormat="1">
      <c r="A150" s="13"/>
      <c r="B150" s="235"/>
      <c r="C150" s="236"/>
      <c r="D150" s="229" t="s">
        <v>134</v>
      </c>
      <c r="E150" s="237" t="s">
        <v>1</v>
      </c>
      <c r="F150" s="238" t="s">
        <v>181</v>
      </c>
      <c r="G150" s="236"/>
      <c r="H150" s="239">
        <v>2214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134</v>
      </c>
      <c r="AU150" s="245" t="s">
        <v>87</v>
      </c>
      <c r="AV150" s="13" t="s">
        <v>87</v>
      </c>
      <c r="AW150" s="13" t="s">
        <v>32</v>
      </c>
      <c r="AX150" s="13" t="s">
        <v>85</v>
      </c>
      <c r="AY150" s="245" t="s">
        <v>122</v>
      </c>
    </row>
    <row r="151" s="2" customFormat="1" ht="24.15" customHeight="1">
      <c r="A151" s="36"/>
      <c r="B151" s="37"/>
      <c r="C151" s="216" t="s">
        <v>182</v>
      </c>
      <c r="D151" s="216" t="s">
        <v>124</v>
      </c>
      <c r="E151" s="217" t="s">
        <v>183</v>
      </c>
      <c r="F151" s="218" t="s">
        <v>184</v>
      </c>
      <c r="G151" s="219" t="s">
        <v>185</v>
      </c>
      <c r="H151" s="220">
        <v>1</v>
      </c>
      <c r="I151" s="221"/>
      <c r="J151" s="222">
        <f>ROUND(I151*H151,2)</f>
        <v>0</v>
      </c>
      <c r="K151" s="218" t="s">
        <v>1</v>
      </c>
      <c r="L151" s="42"/>
      <c r="M151" s="223" t="s">
        <v>1</v>
      </c>
      <c r="N151" s="224" t="s">
        <v>42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128</v>
      </c>
      <c r="AT151" s="227" t="s">
        <v>124</v>
      </c>
      <c r="AU151" s="227" t="s">
        <v>87</v>
      </c>
      <c r="AY151" s="15" t="s">
        <v>122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85</v>
      </c>
      <c r="BK151" s="228">
        <f>ROUND(I151*H151,2)</f>
        <v>0</v>
      </c>
      <c r="BL151" s="15" t="s">
        <v>128</v>
      </c>
      <c r="BM151" s="227" t="s">
        <v>186</v>
      </c>
    </row>
    <row r="152" s="2" customFormat="1">
      <c r="A152" s="36"/>
      <c r="B152" s="37"/>
      <c r="C152" s="38"/>
      <c r="D152" s="229" t="s">
        <v>130</v>
      </c>
      <c r="E152" s="38"/>
      <c r="F152" s="230" t="s">
        <v>184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130</v>
      </c>
      <c r="AU152" s="15" t="s">
        <v>87</v>
      </c>
    </row>
    <row r="153" s="2" customFormat="1" ht="24.15" customHeight="1">
      <c r="A153" s="36"/>
      <c r="B153" s="37"/>
      <c r="C153" s="216" t="s">
        <v>187</v>
      </c>
      <c r="D153" s="216" t="s">
        <v>124</v>
      </c>
      <c r="E153" s="217" t="s">
        <v>188</v>
      </c>
      <c r="F153" s="218" t="s">
        <v>189</v>
      </c>
      <c r="G153" s="219" t="s">
        <v>185</v>
      </c>
      <c r="H153" s="220">
        <v>3</v>
      </c>
      <c r="I153" s="221"/>
      <c r="J153" s="222">
        <f>ROUND(I153*H153,2)</f>
        <v>0</v>
      </c>
      <c r="K153" s="218" t="s">
        <v>1</v>
      </c>
      <c r="L153" s="42"/>
      <c r="M153" s="223" t="s">
        <v>1</v>
      </c>
      <c r="N153" s="224" t="s">
        <v>42</v>
      </c>
      <c r="O153" s="89"/>
      <c r="P153" s="225">
        <f>O153*H153</f>
        <v>0</v>
      </c>
      <c r="Q153" s="225">
        <v>3.0000000000000001E-05</v>
      </c>
      <c r="R153" s="225">
        <f>Q153*H153</f>
        <v>9.0000000000000006E-05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128</v>
      </c>
      <c r="AT153" s="227" t="s">
        <v>124</v>
      </c>
      <c r="AU153" s="227" t="s">
        <v>87</v>
      </c>
      <c r="AY153" s="15" t="s">
        <v>122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85</v>
      </c>
      <c r="BK153" s="228">
        <f>ROUND(I153*H153,2)</f>
        <v>0</v>
      </c>
      <c r="BL153" s="15" t="s">
        <v>128</v>
      </c>
      <c r="BM153" s="227" t="s">
        <v>190</v>
      </c>
    </row>
    <row r="154" s="2" customFormat="1">
      <c r="A154" s="36"/>
      <c r="B154" s="37"/>
      <c r="C154" s="38"/>
      <c r="D154" s="229" t="s">
        <v>130</v>
      </c>
      <c r="E154" s="38"/>
      <c r="F154" s="230" t="s">
        <v>191</v>
      </c>
      <c r="G154" s="38"/>
      <c r="H154" s="38"/>
      <c r="I154" s="231"/>
      <c r="J154" s="38"/>
      <c r="K154" s="38"/>
      <c r="L154" s="42"/>
      <c r="M154" s="232"/>
      <c r="N154" s="233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130</v>
      </c>
      <c r="AU154" s="15" t="s">
        <v>87</v>
      </c>
    </row>
    <row r="155" s="2" customFormat="1">
      <c r="A155" s="36"/>
      <c r="B155" s="37"/>
      <c r="C155" s="38"/>
      <c r="D155" s="229" t="s">
        <v>132</v>
      </c>
      <c r="E155" s="38"/>
      <c r="F155" s="234" t="s">
        <v>192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132</v>
      </c>
      <c r="AU155" s="15" t="s">
        <v>87</v>
      </c>
    </row>
    <row r="156" s="12" customFormat="1" ht="22.8" customHeight="1">
      <c r="A156" s="12"/>
      <c r="B156" s="200"/>
      <c r="C156" s="201"/>
      <c r="D156" s="202" t="s">
        <v>76</v>
      </c>
      <c r="E156" s="214" t="s">
        <v>87</v>
      </c>
      <c r="F156" s="214" t="s">
        <v>193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SUM(P157:P158)</f>
        <v>0</v>
      </c>
      <c r="Q156" s="208"/>
      <c r="R156" s="209">
        <f>SUM(R157:R158)</f>
        <v>0.091650000000000009</v>
      </c>
      <c r="S156" s="208"/>
      <c r="T156" s="210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85</v>
      </c>
      <c r="AT156" s="212" t="s">
        <v>76</v>
      </c>
      <c r="AU156" s="212" t="s">
        <v>85</v>
      </c>
      <c r="AY156" s="211" t="s">
        <v>122</v>
      </c>
      <c r="BK156" s="213">
        <f>SUM(BK157:BK158)</f>
        <v>0</v>
      </c>
    </row>
    <row r="157" s="2" customFormat="1" ht="24.15" customHeight="1">
      <c r="A157" s="36"/>
      <c r="B157" s="37"/>
      <c r="C157" s="216" t="s">
        <v>194</v>
      </c>
      <c r="D157" s="216" t="s">
        <v>124</v>
      </c>
      <c r="E157" s="217" t="s">
        <v>195</v>
      </c>
      <c r="F157" s="218" t="s">
        <v>196</v>
      </c>
      <c r="G157" s="219" t="s">
        <v>185</v>
      </c>
      <c r="H157" s="220">
        <v>3</v>
      </c>
      <c r="I157" s="221"/>
      <c r="J157" s="222">
        <f>ROUND(I157*H157,2)</f>
        <v>0</v>
      </c>
      <c r="K157" s="218" t="s">
        <v>1</v>
      </c>
      <c r="L157" s="42"/>
      <c r="M157" s="223" t="s">
        <v>1</v>
      </c>
      <c r="N157" s="224" t="s">
        <v>42</v>
      </c>
      <c r="O157" s="89"/>
      <c r="P157" s="225">
        <f>O157*H157</f>
        <v>0</v>
      </c>
      <c r="Q157" s="225">
        <v>0.030550000000000001</v>
      </c>
      <c r="R157" s="225">
        <f>Q157*H157</f>
        <v>0.091650000000000009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128</v>
      </c>
      <c r="AT157" s="227" t="s">
        <v>124</v>
      </c>
      <c r="AU157" s="227" t="s">
        <v>87</v>
      </c>
      <c r="AY157" s="15" t="s">
        <v>122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85</v>
      </c>
      <c r="BK157" s="228">
        <f>ROUND(I157*H157,2)</f>
        <v>0</v>
      </c>
      <c r="BL157" s="15" t="s">
        <v>128</v>
      </c>
      <c r="BM157" s="227" t="s">
        <v>197</v>
      </c>
    </row>
    <row r="158" s="2" customFormat="1" ht="24.15" customHeight="1">
      <c r="A158" s="36"/>
      <c r="B158" s="37"/>
      <c r="C158" s="216" t="s">
        <v>198</v>
      </c>
      <c r="D158" s="216" t="s">
        <v>124</v>
      </c>
      <c r="E158" s="217" t="s">
        <v>199</v>
      </c>
      <c r="F158" s="218" t="s">
        <v>200</v>
      </c>
      <c r="G158" s="219" t="s">
        <v>185</v>
      </c>
      <c r="H158" s="220">
        <v>3</v>
      </c>
      <c r="I158" s="221"/>
      <c r="J158" s="222">
        <f>ROUND(I158*H158,2)</f>
        <v>0</v>
      </c>
      <c r="K158" s="218" t="s">
        <v>1</v>
      </c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128</v>
      </c>
      <c r="AT158" s="227" t="s">
        <v>124</v>
      </c>
      <c r="AU158" s="227" t="s">
        <v>87</v>
      </c>
      <c r="AY158" s="15" t="s">
        <v>122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128</v>
      </c>
      <c r="BM158" s="227" t="s">
        <v>201</v>
      </c>
    </row>
    <row r="159" s="12" customFormat="1" ht="22.8" customHeight="1">
      <c r="A159" s="12"/>
      <c r="B159" s="200"/>
      <c r="C159" s="201"/>
      <c r="D159" s="202" t="s">
        <v>76</v>
      </c>
      <c r="E159" s="214" t="s">
        <v>159</v>
      </c>
      <c r="F159" s="214" t="s">
        <v>202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SUM(P160:P162)</f>
        <v>0</v>
      </c>
      <c r="Q159" s="208"/>
      <c r="R159" s="209">
        <f>SUM(R160:R162)</f>
        <v>4.9554</v>
      </c>
      <c r="S159" s="208"/>
      <c r="T159" s="210">
        <f>SUM(T160:T162)</f>
        <v>3.1500000000000004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85</v>
      </c>
      <c r="AT159" s="212" t="s">
        <v>76</v>
      </c>
      <c r="AU159" s="212" t="s">
        <v>85</v>
      </c>
      <c r="AY159" s="211" t="s">
        <v>122</v>
      </c>
      <c r="BK159" s="213">
        <f>SUM(BK160:BK162)</f>
        <v>0</v>
      </c>
    </row>
    <row r="160" s="2" customFormat="1" ht="24.15" customHeight="1">
      <c r="A160" s="36"/>
      <c r="B160" s="37"/>
      <c r="C160" s="216" t="s">
        <v>203</v>
      </c>
      <c r="D160" s="216" t="s">
        <v>124</v>
      </c>
      <c r="E160" s="217" t="s">
        <v>204</v>
      </c>
      <c r="F160" s="218" t="s">
        <v>205</v>
      </c>
      <c r="G160" s="219" t="s">
        <v>127</v>
      </c>
      <c r="H160" s="220">
        <v>90</v>
      </c>
      <c r="I160" s="221"/>
      <c r="J160" s="222">
        <f>ROUND(I160*H160,2)</f>
        <v>0</v>
      </c>
      <c r="K160" s="218" t="s">
        <v>162</v>
      </c>
      <c r="L160" s="42"/>
      <c r="M160" s="223" t="s">
        <v>1</v>
      </c>
      <c r="N160" s="224" t="s">
        <v>42</v>
      </c>
      <c r="O160" s="89"/>
      <c r="P160" s="225">
        <f>O160*H160</f>
        <v>0</v>
      </c>
      <c r="Q160" s="225">
        <v>0.055059999999999998</v>
      </c>
      <c r="R160" s="225">
        <f>Q160*H160</f>
        <v>4.9554</v>
      </c>
      <c r="S160" s="225">
        <v>0.035000000000000003</v>
      </c>
      <c r="T160" s="226">
        <f>S160*H160</f>
        <v>3.1500000000000004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128</v>
      </c>
      <c r="AT160" s="227" t="s">
        <v>124</v>
      </c>
      <c r="AU160" s="227" t="s">
        <v>87</v>
      </c>
      <c r="AY160" s="15" t="s">
        <v>122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85</v>
      </c>
      <c r="BK160" s="228">
        <f>ROUND(I160*H160,2)</f>
        <v>0</v>
      </c>
      <c r="BL160" s="15" t="s">
        <v>128</v>
      </c>
      <c r="BM160" s="227" t="s">
        <v>206</v>
      </c>
    </row>
    <row r="161" s="2" customFormat="1">
      <c r="A161" s="36"/>
      <c r="B161" s="37"/>
      <c r="C161" s="38"/>
      <c r="D161" s="229" t="s">
        <v>130</v>
      </c>
      <c r="E161" s="38"/>
      <c r="F161" s="230" t="s">
        <v>207</v>
      </c>
      <c r="G161" s="38"/>
      <c r="H161" s="38"/>
      <c r="I161" s="231"/>
      <c r="J161" s="38"/>
      <c r="K161" s="38"/>
      <c r="L161" s="42"/>
      <c r="M161" s="232"/>
      <c r="N161" s="233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130</v>
      </c>
      <c r="AU161" s="15" t="s">
        <v>87</v>
      </c>
    </row>
    <row r="162" s="13" customFormat="1">
      <c r="A162" s="13"/>
      <c r="B162" s="235"/>
      <c r="C162" s="236"/>
      <c r="D162" s="229" t="s">
        <v>134</v>
      </c>
      <c r="E162" s="237" t="s">
        <v>1</v>
      </c>
      <c r="F162" s="238" t="s">
        <v>208</v>
      </c>
      <c r="G162" s="236"/>
      <c r="H162" s="239">
        <v>90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134</v>
      </c>
      <c r="AU162" s="245" t="s">
        <v>87</v>
      </c>
      <c r="AV162" s="13" t="s">
        <v>87</v>
      </c>
      <c r="AW162" s="13" t="s">
        <v>32</v>
      </c>
      <c r="AX162" s="13" t="s">
        <v>85</v>
      </c>
      <c r="AY162" s="245" t="s">
        <v>122</v>
      </c>
    </row>
    <row r="163" s="12" customFormat="1" ht="22.8" customHeight="1">
      <c r="A163" s="12"/>
      <c r="B163" s="200"/>
      <c r="C163" s="201"/>
      <c r="D163" s="202" t="s">
        <v>76</v>
      </c>
      <c r="E163" s="214" t="s">
        <v>175</v>
      </c>
      <c r="F163" s="214" t="s">
        <v>209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SUM(P164:P170)</f>
        <v>0</v>
      </c>
      <c r="Q163" s="208"/>
      <c r="R163" s="209">
        <f>SUM(R164:R170)</f>
        <v>2.7017000000000002</v>
      </c>
      <c r="S163" s="208"/>
      <c r="T163" s="210">
        <f>SUM(T164:T170)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85</v>
      </c>
      <c r="AT163" s="212" t="s">
        <v>76</v>
      </c>
      <c r="AU163" s="212" t="s">
        <v>85</v>
      </c>
      <c r="AY163" s="211" t="s">
        <v>122</v>
      </c>
      <c r="BK163" s="213">
        <f>SUM(BK164:BK170)</f>
        <v>0</v>
      </c>
    </row>
    <row r="164" s="2" customFormat="1" ht="24.15" customHeight="1">
      <c r="A164" s="36"/>
      <c r="B164" s="37"/>
      <c r="C164" s="216" t="s">
        <v>8</v>
      </c>
      <c r="D164" s="216" t="s">
        <v>124</v>
      </c>
      <c r="E164" s="217" t="s">
        <v>210</v>
      </c>
      <c r="F164" s="218" t="s">
        <v>211</v>
      </c>
      <c r="G164" s="219" t="s">
        <v>127</v>
      </c>
      <c r="H164" s="220">
        <v>600</v>
      </c>
      <c r="I164" s="221"/>
      <c r="J164" s="222">
        <f>ROUND(I164*H164,2)</f>
        <v>0</v>
      </c>
      <c r="K164" s="218" t="s">
        <v>162</v>
      </c>
      <c r="L164" s="42"/>
      <c r="M164" s="223" t="s">
        <v>1</v>
      </c>
      <c r="N164" s="224" t="s">
        <v>42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128</v>
      </c>
      <c r="AT164" s="227" t="s">
        <v>124</v>
      </c>
      <c r="AU164" s="227" t="s">
        <v>87</v>
      </c>
      <c r="AY164" s="15" t="s">
        <v>122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85</v>
      </c>
      <c r="BK164" s="228">
        <f>ROUND(I164*H164,2)</f>
        <v>0</v>
      </c>
      <c r="BL164" s="15" t="s">
        <v>128</v>
      </c>
      <c r="BM164" s="227" t="s">
        <v>212</v>
      </c>
    </row>
    <row r="165" s="2" customFormat="1">
      <c r="A165" s="36"/>
      <c r="B165" s="37"/>
      <c r="C165" s="38"/>
      <c r="D165" s="229" t="s">
        <v>130</v>
      </c>
      <c r="E165" s="38"/>
      <c r="F165" s="230" t="s">
        <v>211</v>
      </c>
      <c r="G165" s="38"/>
      <c r="H165" s="38"/>
      <c r="I165" s="231"/>
      <c r="J165" s="38"/>
      <c r="K165" s="38"/>
      <c r="L165" s="42"/>
      <c r="M165" s="232"/>
      <c r="N165" s="233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130</v>
      </c>
      <c r="AU165" s="15" t="s">
        <v>87</v>
      </c>
    </row>
    <row r="166" s="2" customFormat="1">
      <c r="A166" s="36"/>
      <c r="B166" s="37"/>
      <c r="C166" s="38"/>
      <c r="D166" s="229" t="s">
        <v>132</v>
      </c>
      <c r="E166" s="38"/>
      <c r="F166" s="234" t="s">
        <v>213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132</v>
      </c>
      <c r="AU166" s="15" t="s">
        <v>87</v>
      </c>
    </row>
    <row r="167" s="13" customFormat="1">
      <c r="A167" s="13"/>
      <c r="B167" s="235"/>
      <c r="C167" s="236"/>
      <c r="D167" s="229" t="s">
        <v>134</v>
      </c>
      <c r="E167" s="237" t="s">
        <v>1</v>
      </c>
      <c r="F167" s="238" t="s">
        <v>214</v>
      </c>
      <c r="G167" s="236"/>
      <c r="H167" s="239">
        <v>600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134</v>
      </c>
      <c r="AU167" s="245" t="s">
        <v>87</v>
      </c>
      <c r="AV167" s="13" t="s">
        <v>87</v>
      </c>
      <c r="AW167" s="13" t="s">
        <v>32</v>
      </c>
      <c r="AX167" s="13" t="s">
        <v>85</v>
      </c>
      <c r="AY167" s="245" t="s">
        <v>122</v>
      </c>
    </row>
    <row r="168" s="2" customFormat="1" ht="24.15" customHeight="1">
      <c r="A168" s="36"/>
      <c r="B168" s="37"/>
      <c r="C168" s="216" t="s">
        <v>215</v>
      </c>
      <c r="D168" s="216" t="s">
        <v>124</v>
      </c>
      <c r="E168" s="217" t="s">
        <v>216</v>
      </c>
      <c r="F168" s="218" t="s">
        <v>217</v>
      </c>
      <c r="G168" s="219" t="s">
        <v>145</v>
      </c>
      <c r="H168" s="220">
        <v>5</v>
      </c>
      <c r="I168" s="221"/>
      <c r="J168" s="222">
        <f>ROUND(I168*H168,2)</f>
        <v>0</v>
      </c>
      <c r="K168" s="218" t="s">
        <v>162</v>
      </c>
      <c r="L168" s="42"/>
      <c r="M168" s="223" t="s">
        <v>1</v>
      </c>
      <c r="N168" s="224" t="s">
        <v>42</v>
      </c>
      <c r="O168" s="89"/>
      <c r="P168" s="225">
        <f>O168*H168</f>
        <v>0</v>
      </c>
      <c r="Q168" s="225">
        <v>0.54034000000000004</v>
      </c>
      <c r="R168" s="225">
        <f>Q168*H168</f>
        <v>2.7017000000000002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128</v>
      </c>
      <c r="AT168" s="227" t="s">
        <v>124</v>
      </c>
      <c r="AU168" s="227" t="s">
        <v>87</v>
      </c>
      <c r="AY168" s="15" t="s">
        <v>122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85</v>
      </c>
      <c r="BK168" s="228">
        <f>ROUND(I168*H168,2)</f>
        <v>0</v>
      </c>
      <c r="BL168" s="15" t="s">
        <v>128</v>
      </c>
      <c r="BM168" s="227" t="s">
        <v>218</v>
      </c>
    </row>
    <row r="169" s="2" customFormat="1">
      <c r="A169" s="36"/>
      <c r="B169" s="37"/>
      <c r="C169" s="38"/>
      <c r="D169" s="229" t="s">
        <v>130</v>
      </c>
      <c r="E169" s="38"/>
      <c r="F169" s="230" t="s">
        <v>219</v>
      </c>
      <c r="G169" s="38"/>
      <c r="H169" s="38"/>
      <c r="I169" s="231"/>
      <c r="J169" s="38"/>
      <c r="K169" s="38"/>
      <c r="L169" s="42"/>
      <c r="M169" s="232"/>
      <c r="N169" s="233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130</v>
      </c>
      <c r="AU169" s="15" t="s">
        <v>87</v>
      </c>
    </row>
    <row r="170" s="2" customFormat="1">
      <c r="A170" s="36"/>
      <c r="B170" s="37"/>
      <c r="C170" s="38"/>
      <c r="D170" s="229" t="s">
        <v>132</v>
      </c>
      <c r="E170" s="38"/>
      <c r="F170" s="234" t="s">
        <v>220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132</v>
      </c>
      <c r="AU170" s="15" t="s">
        <v>87</v>
      </c>
    </row>
    <row r="171" s="12" customFormat="1" ht="22.8" customHeight="1">
      <c r="A171" s="12"/>
      <c r="B171" s="200"/>
      <c r="C171" s="201"/>
      <c r="D171" s="202" t="s">
        <v>76</v>
      </c>
      <c r="E171" s="214" t="s">
        <v>221</v>
      </c>
      <c r="F171" s="214" t="s">
        <v>222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SUM(P172:P173)</f>
        <v>0</v>
      </c>
      <c r="Q171" s="208"/>
      <c r="R171" s="209">
        <f>SUM(R172:R173)</f>
        <v>0</v>
      </c>
      <c r="S171" s="208"/>
      <c r="T171" s="210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85</v>
      </c>
      <c r="AT171" s="212" t="s">
        <v>76</v>
      </c>
      <c r="AU171" s="212" t="s">
        <v>85</v>
      </c>
      <c r="AY171" s="211" t="s">
        <v>122</v>
      </c>
      <c r="BK171" s="213">
        <f>SUM(BK172:BK173)</f>
        <v>0</v>
      </c>
    </row>
    <row r="172" s="2" customFormat="1" ht="16.5" customHeight="1">
      <c r="A172" s="36"/>
      <c r="B172" s="37"/>
      <c r="C172" s="216" t="s">
        <v>223</v>
      </c>
      <c r="D172" s="216" t="s">
        <v>124</v>
      </c>
      <c r="E172" s="217" t="s">
        <v>224</v>
      </c>
      <c r="F172" s="218" t="s">
        <v>225</v>
      </c>
      <c r="G172" s="219" t="s">
        <v>178</v>
      </c>
      <c r="H172" s="220">
        <v>7.7489999999999997</v>
      </c>
      <c r="I172" s="221"/>
      <c r="J172" s="222">
        <f>ROUND(I172*H172,2)</f>
        <v>0</v>
      </c>
      <c r="K172" s="218" t="s">
        <v>156</v>
      </c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128</v>
      </c>
      <c r="AT172" s="227" t="s">
        <v>124</v>
      </c>
      <c r="AU172" s="227" t="s">
        <v>87</v>
      </c>
      <c r="AY172" s="15" t="s">
        <v>122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85</v>
      </c>
      <c r="BK172" s="228">
        <f>ROUND(I172*H172,2)</f>
        <v>0</v>
      </c>
      <c r="BL172" s="15" t="s">
        <v>128</v>
      </c>
      <c r="BM172" s="227" t="s">
        <v>226</v>
      </c>
    </row>
    <row r="173" s="2" customFormat="1">
      <c r="A173" s="36"/>
      <c r="B173" s="37"/>
      <c r="C173" s="38"/>
      <c r="D173" s="229" t="s">
        <v>130</v>
      </c>
      <c r="E173" s="38"/>
      <c r="F173" s="230" t="s">
        <v>227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130</v>
      </c>
      <c r="AU173" s="15" t="s">
        <v>87</v>
      </c>
    </row>
    <row r="174" s="12" customFormat="1" ht="25.92" customHeight="1">
      <c r="A174" s="12"/>
      <c r="B174" s="200"/>
      <c r="C174" s="201"/>
      <c r="D174" s="202" t="s">
        <v>76</v>
      </c>
      <c r="E174" s="203" t="s">
        <v>228</v>
      </c>
      <c r="F174" s="203" t="s">
        <v>229</v>
      </c>
      <c r="G174" s="201"/>
      <c r="H174" s="201"/>
      <c r="I174" s="204"/>
      <c r="J174" s="205">
        <f>BK174</f>
        <v>0</v>
      </c>
      <c r="K174" s="201"/>
      <c r="L174" s="206"/>
      <c r="M174" s="207"/>
      <c r="N174" s="208"/>
      <c r="O174" s="208"/>
      <c r="P174" s="209">
        <f>P175</f>
        <v>0</v>
      </c>
      <c r="Q174" s="208"/>
      <c r="R174" s="209">
        <f>R175</f>
        <v>0.50688999999999995</v>
      </c>
      <c r="S174" s="208"/>
      <c r="T174" s="210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87</v>
      </c>
      <c r="AT174" s="212" t="s">
        <v>76</v>
      </c>
      <c r="AU174" s="212" t="s">
        <v>77</v>
      </c>
      <c r="AY174" s="211" t="s">
        <v>122</v>
      </c>
      <c r="BK174" s="213">
        <f>BK175</f>
        <v>0</v>
      </c>
    </row>
    <row r="175" s="12" customFormat="1" ht="22.8" customHeight="1">
      <c r="A175" s="12"/>
      <c r="B175" s="200"/>
      <c r="C175" s="201"/>
      <c r="D175" s="202" t="s">
        <v>76</v>
      </c>
      <c r="E175" s="214" t="s">
        <v>230</v>
      </c>
      <c r="F175" s="214" t="s">
        <v>231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SUM(P176:P184)</f>
        <v>0</v>
      </c>
      <c r="Q175" s="208"/>
      <c r="R175" s="209">
        <f>SUM(R176:R184)</f>
        <v>0.50688999999999995</v>
      </c>
      <c r="S175" s="208"/>
      <c r="T175" s="210">
        <f>SUM(T176:T184)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87</v>
      </c>
      <c r="AT175" s="212" t="s">
        <v>76</v>
      </c>
      <c r="AU175" s="212" t="s">
        <v>85</v>
      </c>
      <c r="AY175" s="211" t="s">
        <v>122</v>
      </c>
      <c r="BK175" s="213">
        <f>SUM(BK176:BK184)</f>
        <v>0</v>
      </c>
    </row>
    <row r="176" s="2" customFormat="1" ht="33" customHeight="1">
      <c r="A176" s="36"/>
      <c r="B176" s="37"/>
      <c r="C176" s="216" t="s">
        <v>232</v>
      </c>
      <c r="D176" s="216" t="s">
        <v>124</v>
      </c>
      <c r="E176" s="217" t="s">
        <v>233</v>
      </c>
      <c r="F176" s="218" t="s">
        <v>234</v>
      </c>
      <c r="G176" s="219" t="s">
        <v>145</v>
      </c>
      <c r="H176" s="220">
        <v>1</v>
      </c>
      <c r="I176" s="221"/>
      <c r="J176" s="222">
        <f>ROUND(I176*H176,2)</f>
        <v>0</v>
      </c>
      <c r="K176" s="218" t="s">
        <v>235</v>
      </c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0.00189</v>
      </c>
      <c r="R176" s="225">
        <f>Q176*H176</f>
        <v>0.00189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215</v>
      </c>
      <c r="AT176" s="227" t="s">
        <v>124</v>
      </c>
      <c r="AU176" s="227" t="s">
        <v>87</v>
      </c>
      <c r="AY176" s="15" t="s">
        <v>122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215</v>
      </c>
      <c r="BM176" s="227" t="s">
        <v>236</v>
      </c>
    </row>
    <row r="177" s="2" customFormat="1">
      <c r="A177" s="36"/>
      <c r="B177" s="37"/>
      <c r="C177" s="38"/>
      <c r="D177" s="229" t="s">
        <v>130</v>
      </c>
      <c r="E177" s="38"/>
      <c r="F177" s="230" t="s">
        <v>237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130</v>
      </c>
      <c r="AU177" s="15" t="s">
        <v>87</v>
      </c>
    </row>
    <row r="178" s="2" customFormat="1">
      <c r="A178" s="36"/>
      <c r="B178" s="37"/>
      <c r="C178" s="38"/>
      <c r="D178" s="229" t="s">
        <v>132</v>
      </c>
      <c r="E178" s="38"/>
      <c r="F178" s="234" t="s">
        <v>238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132</v>
      </c>
      <c r="AU178" s="15" t="s">
        <v>87</v>
      </c>
    </row>
    <row r="179" s="2" customFormat="1" ht="24.15" customHeight="1">
      <c r="A179" s="36"/>
      <c r="B179" s="37"/>
      <c r="C179" s="216" t="s">
        <v>239</v>
      </c>
      <c r="D179" s="216" t="s">
        <v>124</v>
      </c>
      <c r="E179" s="217" t="s">
        <v>240</v>
      </c>
      <c r="F179" s="218" t="s">
        <v>241</v>
      </c>
      <c r="G179" s="219" t="s">
        <v>127</v>
      </c>
      <c r="H179" s="220">
        <v>25</v>
      </c>
      <c r="I179" s="221"/>
      <c r="J179" s="222">
        <f>ROUND(I179*H179,2)</f>
        <v>0</v>
      </c>
      <c r="K179" s="218" t="s">
        <v>235</v>
      </c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215</v>
      </c>
      <c r="AT179" s="227" t="s">
        <v>124</v>
      </c>
      <c r="AU179" s="227" t="s">
        <v>87</v>
      </c>
      <c r="AY179" s="15" t="s">
        <v>122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85</v>
      </c>
      <c r="BK179" s="228">
        <f>ROUND(I179*H179,2)</f>
        <v>0</v>
      </c>
      <c r="BL179" s="15" t="s">
        <v>215</v>
      </c>
      <c r="BM179" s="227" t="s">
        <v>242</v>
      </c>
    </row>
    <row r="180" s="2" customFormat="1">
      <c r="A180" s="36"/>
      <c r="B180" s="37"/>
      <c r="C180" s="38"/>
      <c r="D180" s="229" t="s">
        <v>130</v>
      </c>
      <c r="E180" s="38"/>
      <c r="F180" s="230" t="s">
        <v>243</v>
      </c>
      <c r="G180" s="38"/>
      <c r="H180" s="38"/>
      <c r="I180" s="231"/>
      <c r="J180" s="38"/>
      <c r="K180" s="38"/>
      <c r="L180" s="42"/>
      <c r="M180" s="232"/>
      <c r="N180" s="233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130</v>
      </c>
      <c r="AU180" s="15" t="s">
        <v>87</v>
      </c>
    </row>
    <row r="181" s="2" customFormat="1" ht="16.5" customHeight="1">
      <c r="A181" s="36"/>
      <c r="B181" s="37"/>
      <c r="C181" s="246" t="s">
        <v>244</v>
      </c>
      <c r="D181" s="246" t="s">
        <v>245</v>
      </c>
      <c r="E181" s="247" t="s">
        <v>246</v>
      </c>
      <c r="F181" s="248" t="s">
        <v>247</v>
      </c>
      <c r="G181" s="249" t="s">
        <v>145</v>
      </c>
      <c r="H181" s="250">
        <v>1</v>
      </c>
      <c r="I181" s="251"/>
      <c r="J181" s="252">
        <f>ROUND(I181*H181,2)</f>
        <v>0</v>
      </c>
      <c r="K181" s="248" t="s">
        <v>1</v>
      </c>
      <c r="L181" s="253"/>
      <c r="M181" s="254" t="s">
        <v>1</v>
      </c>
      <c r="N181" s="255" t="s">
        <v>42</v>
      </c>
      <c r="O181" s="89"/>
      <c r="P181" s="225">
        <f>O181*H181</f>
        <v>0</v>
      </c>
      <c r="Q181" s="225">
        <v>0.5</v>
      </c>
      <c r="R181" s="225">
        <f>Q181*H181</f>
        <v>0.5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248</v>
      </c>
      <c r="AT181" s="227" t="s">
        <v>245</v>
      </c>
      <c r="AU181" s="227" t="s">
        <v>87</v>
      </c>
      <c r="AY181" s="15" t="s">
        <v>122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85</v>
      </c>
      <c r="BK181" s="228">
        <f>ROUND(I181*H181,2)</f>
        <v>0</v>
      </c>
      <c r="BL181" s="15" t="s">
        <v>215</v>
      </c>
      <c r="BM181" s="227" t="s">
        <v>249</v>
      </c>
    </row>
    <row r="182" s="2" customFormat="1">
      <c r="A182" s="36"/>
      <c r="B182" s="37"/>
      <c r="C182" s="38"/>
      <c r="D182" s="229" t="s">
        <v>130</v>
      </c>
      <c r="E182" s="38"/>
      <c r="F182" s="230" t="s">
        <v>250</v>
      </c>
      <c r="G182" s="38"/>
      <c r="H182" s="38"/>
      <c r="I182" s="231"/>
      <c r="J182" s="38"/>
      <c r="K182" s="38"/>
      <c r="L182" s="42"/>
      <c r="M182" s="232"/>
      <c r="N182" s="233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130</v>
      </c>
      <c r="AU182" s="15" t="s">
        <v>87</v>
      </c>
    </row>
    <row r="183" s="2" customFormat="1" ht="24.15" customHeight="1">
      <c r="A183" s="36"/>
      <c r="B183" s="37"/>
      <c r="C183" s="216" t="s">
        <v>7</v>
      </c>
      <c r="D183" s="216" t="s">
        <v>124</v>
      </c>
      <c r="E183" s="217" t="s">
        <v>251</v>
      </c>
      <c r="F183" s="218" t="s">
        <v>252</v>
      </c>
      <c r="G183" s="219" t="s">
        <v>127</v>
      </c>
      <c r="H183" s="220">
        <v>25</v>
      </c>
      <c r="I183" s="221"/>
      <c r="J183" s="222">
        <f>ROUND(I183*H183,2)</f>
        <v>0</v>
      </c>
      <c r="K183" s="218" t="s">
        <v>235</v>
      </c>
      <c r="L183" s="42"/>
      <c r="M183" s="223" t="s">
        <v>1</v>
      </c>
      <c r="N183" s="224" t="s">
        <v>42</v>
      </c>
      <c r="O183" s="89"/>
      <c r="P183" s="225">
        <f>O183*H183</f>
        <v>0</v>
      </c>
      <c r="Q183" s="225">
        <v>0.00020000000000000001</v>
      </c>
      <c r="R183" s="225">
        <f>Q183*H183</f>
        <v>0.0050000000000000001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215</v>
      </c>
      <c r="AT183" s="227" t="s">
        <v>124</v>
      </c>
      <c r="AU183" s="227" t="s">
        <v>87</v>
      </c>
      <c r="AY183" s="15" t="s">
        <v>122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85</v>
      </c>
      <c r="BK183" s="228">
        <f>ROUND(I183*H183,2)</f>
        <v>0</v>
      </c>
      <c r="BL183" s="15" t="s">
        <v>215</v>
      </c>
      <c r="BM183" s="227" t="s">
        <v>253</v>
      </c>
    </row>
    <row r="184" s="2" customFormat="1">
      <c r="A184" s="36"/>
      <c r="B184" s="37"/>
      <c r="C184" s="38"/>
      <c r="D184" s="229" t="s">
        <v>130</v>
      </c>
      <c r="E184" s="38"/>
      <c r="F184" s="230" t="s">
        <v>254</v>
      </c>
      <c r="G184" s="38"/>
      <c r="H184" s="38"/>
      <c r="I184" s="231"/>
      <c r="J184" s="38"/>
      <c r="K184" s="38"/>
      <c r="L184" s="42"/>
      <c r="M184" s="256"/>
      <c r="N184" s="257"/>
      <c r="O184" s="258"/>
      <c r="P184" s="258"/>
      <c r="Q184" s="258"/>
      <c r="R184" s="258"/>
      <c r="S184" s="258"/>
      <c r="T184" s="259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130</v>
      </c>
      <c r="AU184" s="15" t="s">
        <v>87</v>
      </c>
    </row>
    <row r="185" s="2" customFormat="1" ht="6.96" customHeight="1">
      <c r="A185" s="36"/>
      <c r="B185" s="64"/>
      <c r="C185" s="65"/>
      <c r="D185" s="65"/>
      <c r="E185" s="65"/>
      <c r="F185" s="65"/>
      <c r="G185" s="65"/>
      <c r="H185" s="65"/>
      <c r="I185" s="65"/>
      <c r="J185" s="65"/>
      <c r="K185" s="65"/>
      <c r="L185" s="42"/>
      <c r="M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</row>
  </sheetData>
  <sheetProtection sheet="1" autoFilter="0" formatColumns="0" formatRows="0" objects="1" scenarios="1" spinCount="100000" saltValue="Yl64SmVpHX8ip9ZvRUwyCO5CgPqYZca+jXev9Nn00CeUyWcxgzMjlSKlVrzSyiGRQ4B/nmC6SyYy37er18Q7tA==" hashValue="4urttJOOehb5JtzSSmPGHjQTAneYdFSvWOkHVzz6IuTjslbqbyeEuWZwcWVQvKLpWq+8BLd7nN5MAg35YKtjQA==" algorithmName="SHA-512" password="CC35"/>
  <autoFilter ref="C123:K18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91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Velička, Hranice, Velká – oprava toku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255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12. 1. 2023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34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31</v>
      </c>
      <c r="F24" s="36"/>
      <c r="G24" s="36"/>
      <c r="H24" s="36"/>
      <c r="I24" s="138" t="s">
        <v>27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36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ROUND((SUM(BE117:BE157)),  2)</f>
        <v>0</v>
      </c>
      <c r="G33" s="36"/>
      <c r="H33" s="36"/>
      <c r="I33" s="153">
        <v>0.20999999999999999</v>
      </c>
      <c r="J33" s="152">
        <f>ROUND(((SUM(BE117:BE157))*I33),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ROUND((SUM(BF117:BF157)),  2)</f>
        <v>0</v>
      </c>
      <c r="G34" s="36"/>
      <c r="H34" s="36"/>
      <c r="I34" s="153">
        <v>0.14999999999999999</v>
      </c>
      <c r="J34" s="152">
        <f>ROUND(((SUM(BF117:BF157))*I34),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ROUND((SUM(BG117:BG157)),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ROUND((SUM(BH117:BH157)),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ROUND((SUM(BI117:BI157)),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Velička, Hranice, Velká – oprava toku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VON - von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Velká</v>
      </c>
      <c r="G89" s="38"/>
      <c r="H89" s="38"/>
      <c r="I89" s="30" t="s">
        <v>22</v>
      </c>
      <c r="J89" s="77" t="str">
        <f>IF(J12="","",J12)</f>
        <v>12. 1. 2023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30</v>
      </c>
      <c r="J91" s="34" t="str">
        <f>E21</f>
        <v>Ing. Tomáš Pecival, Ph.D.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Tomáš Pecival, Ph.D.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95</v>
      </c>
      <c r="D94" s="174"/>
      <c r="E94" s="174"/>
      <c r="F94" s="174"/>
      <c r="G94" s="174"/>
      <c r="H94" s="174"/>
      <c r="I94" s="174"/>
      <c r="J94" s="175" t="s">
        <v>96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97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98</v>
      </c>
    </row>
    <row r="97" s="9" customFormat="1" ht="24.96" customHeight="1">
      <c r="A97" s="9"/>
      <c r="B97" s="177"/>
      <c r="C97" s="178"/>
      <c r="D97" s="179" t="s">
        <v>256</v>
      </c>
      <c r="E97" s="180"/>
      <c r="F97" s="180"/>
      <c r="G97" s="180"/>
      <c r="H97" s="180"/>
      <c r="I97" s="180"/>
      <c r="J97" s="181">
        <f>J118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107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2" t="str">
        <f>E7</f>
        <v>Velička, Hranice, Velká – oprava toku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VON - von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>Velká</v>
      </c>
      <c r="G111" s="38"/>
      <c r="H111" s="38"/>
      <c r="I111" s="30" t="s">
        <v>22</v>
      </c>
      <c r="J111" s="77" t="str">
        <f>IF(J12="","",J12)</f>
        <v>12. 1. 2023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5.65" customHeight="1">
      <c r="A113" s="36"/>
      <c r="B113" s="37"/>
      <c r="C113" s="30" t="s">
        <v>24</v>
      </c>
      <c r="D113" s="38"/>
      <c r="E113" s="38"/>
      <c r="F113" s="25" t="str">
        <f>E15</f>
        <v>Povodí Moravy, s.p.</v>
      </c>
      <c r="G113" s="38"/>
      <c r="H113" s="38"/>
      <c r="I113" s="30" t="s">
        <v>30</v>
      </c>
      <c r="J113" s="34" t="str">
        <f>E21</f>
        <v>Ing. Tomáš Pecival, Ph.D.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5.65" customHeight="1">
      <c r="A114" s="36"/>
      <c r="B114" s="37"/>
      <c r="C114" s="30" t="s">
        <v>28</v>
      </c>
      <c r="D114" s="38"/>
      <c r="E114" s="38"/>
      <c r="F114" s="25" t="str">
        <f>IF(E18="","",E18)</f>
        <v>Vyplň údaj</v>
      </c>
      <c r="G114" s="38"/>
      <c r="H114" s="38"/>
      <c r="I114" s="30" t="s">
        <v>33</v>
      </c>
      <c r="J114" s="34" t="str">
        <f>E24</f>
        <v>Ing. Tomáš Pecival, Ph.D.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89"/>
      <c r="B116" s="190"/>
      <c r="C116" s="191" t="s">
        <v>108</v>
      </c>
      <c r="D116" s="192" t="s">
        <v>62</v>
      </c>
      <c r="E116" s="192" t="s">
        <v>58</v>
      </c>
      <c r="F116" s="192" t="s">
        <v>59</v>
      </c>
      <c r="G116" s="192" t="s">
        <v>109</v>
      </c>
      <c r="H116" s="192" t="s">
        <v>110</v>
      </c>
      <c r="I116" s="192" t="s">
        <v>111</v>
      </c>
      <c r="J116" s="192" t="s">
        <v>96</v>
      </c>
      <c r="K116" s="193" t="s">
        <v>112</v>
      </c>
      <c r="L116" s="194"/>
      <c r="M116" s="98" t="s">
        <v>1</v>
      </c>
      <c r="N116" s="99" t="s">
        <v>41</v>
      </c>
      <c r="O116" s="99" t="s">
        <v>113</v>
      </c>
      <c r="P116" s="99" t="s">
        <v>114</v>
      </c>
      <c r="Q116" s="99" t="s">
        <v>115</v>
      </c>
      <c r="R116" s="99" t="s">
        <v>116</v>
      </c>
      <c r="S116" s="99" t="s">
        <v>117</v>
      </c>
      <c r="T116" s="100" t="s">
        <v>118</v>
      </c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="2" customFormat="1" ht="22.8" customHeight="1">
      <c r="A117" s="36"/>
      <c r="B117" s="37"/>
      <c r="C117" s="105" t="s">
        <v>119</v>
      </c>
      <c r="D117" s="38"/>
      <c r="E117" s="38"/>
      <c r="F117" s="38"/>
      <c r="G117" s="38"/>
      <c r="H117" s="38"/>
      <c r="I117" s="38"/>
      <c r="J117" s="195">
        <f>BK117</f>
        <v>0</v>
      </c>
      <c r="K117" s="38"/>
      <c r="L117" s="42"/>
      <c r="M117" s="101"/>
      <c r="N117" s="196"/>
      <c r="O117" s="102"/>
      <c r="P117" s="197">
        <f>P118</f>
        <v>0</v>
      </c>
      <c r="Q117" s="102"/>
      <c r="R117" s="197">
        <f>R118</f>
        <v>0</v>
      </c>
      <c r="S117" s="102"/>
      <c r="T117" s="198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76</v>
      </c>
      <c r="AU117" s="15" t="s">
        <v>98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76</v>
      </c>
      <c r="E118" s="203" t="s">
        <v>257</v>
      </c>
      <c r="F118" s="203" t="s">
        <v>258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SUM(P119:P157)</f>
        <v>0</v>
      </c>
      <c r="Q118" s="208"/>
      <c r="R118" s="209">
        <f>SUM(R119:R157)</f>
        <v>0</v>
      </c>
      <c r="S118" s="208"/>
      <c r="T118" s="210">
        <f>SUM(T119:T157)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153</v>
      </c>
      <c r="AT118" s="212" t="s">
        <v>76</v>
      </c>
      <c r="AU118" s="212" t="s">
        <v>77</v>
      </c>
      <c r="AY118" s="211" t="s">
        <v>122</v>
      </c>
      <c r="BK118" s="213">
        <f>SUM(BK119:BK157)</f>
        <v>0</v>
      </c>
    </row>
    <row r="119" s="2" customFormat="1" ht="16.5" customHeight="1">
      <c r="A119" s="36"/>
      <c r="B119" s="37"/>
      <c r="C119" s="216" t="s">
        <v>85</v>
      </c>
      <c r="D119" s="216" t="s">
        <v>124</v>
      </c>
      <c r="E119" s="217" t="s">
        <v>183</v>
      </c>
      <c r="F119" s="218" t="s">
        <v>259</v>
      </c>
      <c r="G119" s="219" t="s">
        <v>260</v>
      </c>
      <c r="H119" s="220">
        <v>1</v>
      </c>
      <c r="I119" s="221"/>
      <c r="J119" s="222">
        <f>ROUND(I119*H119,2)</f>
        <v>0</v>
      </c>
      <c r="K119" s="218" t="s">
        <v>1</v>
      </c>
      <c r="L119" s="42"/>
      <c r="M119" s="223" t="s">
        <v>1</v>
      </c>
      <c r="N119" s="224" t="s">
        <v>42</v>
      </c>
      <c r="O119" s="8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7" t="s">
        <v>261</v>
      </c>
      <c r="AT119" s="227" t="s">
        <v>124</v>
      </c>
      <c r="AU119" s="227" t="s">
        <v>85</v>
      </c>
      <c r="AY119" s="15" t="s">
        <v>122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5" t="s">
        <v>85</v>
      </c>
      <c r="BK119" s="228">
        <f>ROUND(I119*H119,2)</f>
        <v>0</v>
      </c>
      <c r="BL119" s="15" t="s">
        <v>261</v>
      </c>
      <c r="BM119" s="227" t="s">
        <v>262</v>
      </c>
    </row>
    <row r="120" s="2" customFormat="1">
      <c r="A120" s="36"/>
      <c r="B120" s="37"/>
      <c r="C120" s="38"/>
      <c r="D120" s="229" t="s">
        <v>130</v>
      </c>
      <c r="E120" s="38"/>
      <c r="F120" s="230" t="s">
        <v>263</v>
      </c>
      <c r="G120" s="38"/>
      <c r="H120" s="38"/>
      <c r="I120" s="231"/>
      <c r="J120" s="38"/>
      <c r="K120" s="38"/>
      <c r="L120" s="42"/>
      <c r="M120" s="232"/>
      <c r="N120" s="233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130</v>
      </c>
      <c r="AU120" s="15" t="s">
        <v>85</v>
      </c>
    </row>
    <row r="121" s="2" customFormat="1" ht="21.75" customHeight="1">
      <c r="A121" s="36"/>
      <c r="B121" s="37"/>
      <c r="C121" s="216" t="s">
        <v>87</v>
      </c>
      <c r="D121" s="216" t="s">
        <v>124</v>
      </c>
      <c r="E121" s="217" t="s">
        <v>188</v>
      </c>
      <c r="F121" s="218" t="s">
        <v>264</v>
      </c>
      <c r="G121" s="219" t="s">
        <v>260</v>
      </c>
      <c r="H121" s="220">
        <v>1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42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261</v>
      </c>
      <c r="AT121" s="227" t="s">
        <v>124</v>
      </c>
      <c r="AU121" s="227" t="s">
        <v>85</v>
      </c>
      <c r="AY121" s="15" t="s">
        <v>122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85</v>
      </c>
      <c r="BK121" s="228">
        <f>ROUND(I121*H121,2)</f>
        <v>0</v>
      </c>
      <c r="BL121" s="15" t="s">
        <v>261</v>
      </c>
      <c r="BM121" s="227" t="s">
        <v>265</v>
      </c>
    </row>
    <row r="122" s="2" customFormat="1">
      <c r="A122" s="36"/>
      <c r="B122" s="37"/>
      <c r="C122" s="38"/>
      <c r="D122" s="229" t="s">
        <v>130</v>
      </c>
      <c r="E122" s="38"/>
      <c r="F122" s="230" t="s">
        <v>264</v>
      </c>
      <c r="G122" s="38"/>
      <c r="H122" s="38"/>
      <c r="I122" s="231"/>
      <c r="J122" s="38"/>
      <c r="K122" s="38"/>
      <c r="L122" s="42"/>
      <c r="M122" s="232"/>
      <c r="N122" s="23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130</v>
      </c>
      <c r="AU122" s="15" t="s">
        <v>85</v>
      </c>
    </row>
    <row r="123" s="2" customFormat="1">
      <c r="A123" s="36"/>
      <c r="B123" s="37"/>
      <c r="C123" s="38"/>
      <c r="D123" s="229" t="s">
        <v>132</v>
      </c>
      <c r="E123" s="38"/>
      <c r="F123" s="234" t="s">
        <v>266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132</v>
      </c>
      <c r="AU123" s="15" t="s">
        <v>85</v>
      </c>
    </row>
    <row r="124" s="2" customFormat="1" ht="16.5" customHeight="1">
      <c r="A124" s="36"/>
      <c r="B124" s="37"/>
      <c r="C124" s="216" t="s">
        <v>142</v>
      </c>
      <c r="D124" s="216" t="s">
        <v>124</v>
      </c>
      <c r="E124" s="217" t="s">
        <v>267</v>
      </c>
      <c r="F124" s="218" t="s">
        <v>268</v>
      </c>
      <c r="G124" s="219" t="s">
        <v>260</v>
      </c>
      <c r="H124" s="220">
        <v>1</v>
      </c>
      <c r="I124" s="221"/>
      <c r="J124" s="222">
        <f>ROUND(I124*H124,2)</f>
        <v>0</v>
      </c>
      <c r="K124" s="218" t="s">
        <v>1</v>
      </c>
      <c r="L124" s="42"/>
      <c r="M124" s="223" t="s">
        <v>1</v>
      </c>
      <c r="N124" s="224" t="s">
        <v>42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261</v>
      </c>
      <c r="AT124" s="227" t="s">
        <v>124</v>
      </c>
      <c r="AU124" s="227" t="s">
        <v>85</v>
      </c>
      <c r="AY124" s="15" t="s">
        <v>122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85</v>
      </c>
      <c r="BK124" s="228">
        <f>ROUND(I124*H124,2)</f>
        <v>0</v>
      </c>
      <c r="BL124" s="15" t="s">
        <v>261</v>
      </c>
      <c r="BM124" s="227" t="s">
        <v>269</v>
      </c>
    </row>
    <row r="125" s="2" customFormat="1">
      <c r="A125" s="36"/>
      <c r="B125" s="37"/>
      <c r="C125" s="38"/>
      <c r="D125" s="229" t="s">
        <v>130</v>
      </c>
      <c r="E125" s="38"/>
      <c r="F125" s="230" t="s">
        <v>270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130</v>
      </c>
      <c r="AU125" s="15" t="s">
        <v>85</v>
      </c>
    </row>
    <row r="126" s="2" customFormat="1" ht="21.75" customHeight="1">
      <c r="A126" s="36"/>
      <c r="B126" s="37"/>
      <c r="C126" s="216" t="s">
        <v>128</v>
      </c>
      <c r="D126" s="216" t="s">
        <v>124</v>
      </c>
      <c r="E126" s="217" t="s">
        <v>271</v>
      </c>
      <c r="F126" s="218" t="s">
        <v>272</v>
      </c>
      <c r="G126" s="219" t="s">
        <v>260</v>
      </c>
      <c r="H126" s="220">
        <v>1</v>
      </c>
      <c r="I126" s="221"/>
      <c r="J126" s="222">
        <f>ROUND(I126*H126,2)</f>
        <v>0</v>
      </c>
      <c r="K126" s="218" t="s">
        <v>1</v>
      </c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261</v>
      </c>
      <c r="AT126" s="227" t="s">
        <v>124</v>
      </c>
      <c r="AU126" s="227" t="s">
        <v>85</v>
      </c>
      <c r="AY126" s="15" t="s">
        <v>122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261</v>
      </c>
      <c r="BM126" s="227" t="s">
        <v>273</v>
      </c>
    </row>
    <row r="127" s="2" customFormat="1">
      <c r="A127" s="36"/>
      <c r="B127" s="37"/>
      <c r="C127" s="38"/>
      <c r="D127" s="229" t="s">
        <v>130</v>
      </c>
      <c r="E127" s="38"/>
      <c r="F127" s="230" t="s">
        <v>272</v>
      </c>
      <c r="G127" s="38"/>
      <c r="H127" s="38"/>
      <c r="I127" s="231"/>
      <c r="J127" s="38"/>
      <c r="K127" s="38"/>
      <c r="L127" s="42"/>
      <c r="M127" s="232"/>
      <c r="N127" s="233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130</v>
      </c>
      <c r="AU127" s="15" t="s">
        <v>85</v>
      </c>
    </row>
    <row r="128" s="2" customFormat="1">
      <c r="A128" s="36"/>
      <c r="B128" s="37"/>
      <c r="C128" s="38"/>
      <c r="D128" s="229" t="s">
        <v>132</v>
      </c>
      <c r="E128" s="38"/>
      <c r="F128" s="234" t="s">
        <v>274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132</v>
      </c>
      <c r="AU128" s="15" t="s">
        <v>85</v>
      </c>
    </row>
    <row r="129" s="2" customFormat="1" ht="16.5" customHeight="1">
      <c r="A129" s="36"/>
      <c r="B129" s="37"/>
      <c r="C129" s="216" t="s">
        <v>153</v>
      </c>
      <c r="D129" s="216" t="s">
        <v>124</v>
      </c>
      <c r="E129" s="217" t="s">
        <v>275</v>
      </c>
      <c r="F129" s="218" t="s">
        <v>276</v>
      </c>
      <c r="G129" s="219" t="s">
        <v>260</v>
      </c>
      <c r="H129" s="220">
        <v>1</v>
      </c>
      <c r="I129" s="221"/>
      <c r="J129" s="222">
        <f>ROUND(I129*H129,2)</f>
        <v>0</v>
      </c>
      <c r="K129" s="218" t="s">
        <v>1</v>
      </c>
      <c r="L129" s="42"/>
      <c r="M129" s="223" t="s">
        <v>1</v>
      </c>
      <c r="N129" s="224" t="s">
        <v>42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261</v>
      </c>
      <c r="AT129" s="227" t="s">
        <v>124</v>
      </c>
      <c r="AU129" s="227" t="s">
        <v>85</v>
      </c>
      <c r="AY129" s="15" t="s">
        <v>122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85</v>
      </c>
      <c r="BK129" s="228">
        <f>ROUND(I129*H129,2)</f>
        <v>0</v>
      </c>
      <c r="BL129" s="15" t="s">
        <v>261</v>
      </c>
      <c r="BM129" s="227" t="s">
        <v>277</v>
      </c>
    </row>
    <row r="130" s="2" customFormat="1">
      <c r="A130" s="36"/>
      <c r="B130" s="37"/>
      <c r="C130" s="38"/>
      <c r="D130" s="229" t="s">
        <v>130</v>
      </c>
      <c r="E130" s="38"/>
      <c r="F130" s="230" t="s">
        <v>276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130</v>
      </c>
      <c r="AU130" s="15" t="s">
        <v>85</v>
      </c>
    </row>
    <row r="131" s="2" customFormat="1" ht="33" customHeight="1">
      <c r="A131" s="36"/>
      <c r="B131" s="37"/>
      <c r="C131" s="216" t="s">
        <v>159</v>
      </c>
      <c r="D131" s="216" t="s">
        <v>124</v>
      </c>
      <c r="E131" s="217" t="s">
        <v>278</v>
      </c>
      <c r="F131" s="218" t="s">
        <v>279</v>
      </c>
      <c r="G131" s="219" t="s">
        <v>260</v>
      </c>
      <c r="H131" s="220">
        <v>1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42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261</v>
      </c>
      <c r="AT131" s="227" t="s">
        <v>124</v>
      </c>
      <c r="AU131" s="227" t="s">
        <v>85</v>
      </c>
      <c r="AY131" s="15" t="s">
        <v>122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85</v>
      </c>
      <c r="BK131" s="228">
        <f>ROUND(I131*H131,2)</f>
        <v>0</v>
      </c>
      <c r="BL131" s="15" t="s">
        <v>261</v>
      </c>
      <c r="BM131" s="227" t="s">
        <v>280</v>
      </c>
    </row>
    <row r="132" s="2" customFormat="1">
      <c r="A132" s="36"/>
      <c r="B132" s="37"/>
      <c r="C132" s="38"/>
      <c r="D132" s="229" t="s">
        <v>130</v>
      </c>
      <c r="E132" s="38"/>
      <c r="F132" s="230" t="s">
        <v>279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130</v>
      </c>
      <c r="AU132" s="15" t="s">
        <v>85</v>
      </c>
    </row>
    <row r="133" s="2" customFormat="1" ht="24.15" customHeight="1">
      <c r="A133" s="36"/>
      <c r="B133" s="37"/>
      <c r="C133" s="216" t="s">
        <v>165</v>
      </c>
      <c r="D133" s="216" t="s">
        <v>124</v>
      </c>
      <c r="E133" s="217" t="s">
        <v>281</v>
      </c>
      <c r="F133" s="218" t="s">
        <v>282</v>
      </c>
      <c r="G133" s="219" t="s">
        <v>260</v>
      </c>
      <c r="H133" s="220">
        <v>1</v>
      </c>
      <c r="I133" s="221"/>
      <c r="J133" s="222">
        <f>ROUND(I133*H133,2)</f>
        <v>0</v>
      </c>
      <c r="K133" s="218" t="s">
        <v>1</v>
      </c>
      <c r="L133" s="42"/>
      <c r="M133" s="223" t="s">
        <v>1</v>
      </c>
      <c r="N133" s="224" t="s">
        <v>42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261</v>
      </c>
      <c r="AT133" s="227" t="s">
        <v>124</v>
      </c>
      <c r="AU133" s="227" t="s">
        <v>85</v>
      </c>
      <c r="AY133" s="15" t="s">
        <v>122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85</v>
      </c>
      <c r="BK133" s="228">
        <f>ROUND(I133*H133,2)</f>
        <v>0</v>
      </c>
      <c r="BL133" s="15" t="s">
        <v>261</v>
      </c>
      <c r="BM133" s="227" t="s">
        <v>283</v>
      </c>
    </row>
    <row r="134" s="2" customFormat="1">
      <c r="A134" s="36"/>
      <c r="B134" s="37"/>
      <c r="C134" s="38"/>
      <c r="D134" s="229" t="s">
        <v>130</v>
      </c>
      <c r="E134" s="38"/>
      <c r="F134" s="230" t="s">
        <v>282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130</v>
      </c>
      <c r="AU134" s="15" t="s">
        <v>85</v>
      </c>
    </row>
    <row r="135" s="2" customFormat="1" ht="37.8" customHeight="1">
      <c r="A135" s="36"/>
      <c r="B135" s="37"/>
      <c r="C135" s="216" t="s">
        <v>170</v>
      </c>
      <c r="D135" s="216" t="s">
        <v>124</v>
      </c>
      <c r="E135" s="217" t="s">
        <v>284</v>
      </c>
      <c r="F135" s="218" t="s">
        <v>285</v>
      </c>
      <c r="G135" s="219" t="s">
        <v>260</v>
      </c>
      <c r="H135" s="220">
        <v>1</v>
      </c>
      <c r="I135" s="221"/>
      <c r="J135" s="222">
        <f>ROUND(I135*H135,2)</f>
        <v>0</v>
      </c>
      <c r="K135" s="218" t="s">
        <v>1</v>
      </c>
      <c r="L135" s="42"/>
      <c r="M135" s="223" t="s">
        <v>1</v>
      </c>
      <c r="N135" s="224" t="s">
        <v>42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261</v>
      </c>
      <c r="AT135" s="227" t="s">
        <v>124</v>
      </c>
      <c r="AU135" s="227" t="s">
        <v>85</v>
      </c>
      <c r="AY135" s="15" t="s">
        <v>122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85</v>
      </c>
      <c r="BK135" s="228">
        <f>ROUND(I135*H135,2)</f>
        <v>0</v>
      </c>
      <c r="BL135" s="15" t="s">
        <v>261</v>
      </c>
      <c r="BM135" s="227" t="s">
        <v>286</v>
      </c>
    </row>
    <row r="136" s="2" customFormat="1">
      <c r="A136" s="36"/>
      <c r="B136" s="37"/>
      <c r="C136" s="38"/>
      <c r="D136" s="229" t="s">
        <v>130</v>
      </c>
      <c r="E136" s="38"/>
      <c r="F136" s="230" t="s">
        <v>285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130</v>
      </c>
      <c r="AU136" s="15" t="s">
        <v>85</v>
      </c>
    </row>
    <row r="137" s="2" customFormat="1">
      <c r="A137" s="36"/>
      <c r="B137" s="37"/>
      <c r="C137" s="38"/>
      <c r="D137" s="229" t="s">
        <v>132</v>
      </c>
      <c r="E137" s="38"/>
      <c r="F137" s="234" t="s">
        <v>287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132</v>
      </c>
      <c r="AU137" s="15" t="s">
        <v>85</v>
      </c>
    </row>
    <row r="138" s="2" customFormat="1" ht="49.05" customHeight="1">
      <c r="A138" s="36"/>
      <c r="B138" s="37"/>
      <c r="C138" s="216" t="s">
        <v>175</v>
      </c>
      <c r="D138" s="216" t="s">
        <v>124</v>
      </c>
      <c r="E138" s="217" t="s">
        <v>288</v>
      </c>
      <c r="F138" s="218" t="s">
        <v>289</v>
      </c>
      <c r="G138" s="219" t="s">
        <v>260</v>
      </c>
      <c r="H138" s="220">
        <v>1</v>
      </c>
      <c r="I138" s="221"/>
      <c r="J138" s="222">
        <f>ROUND(I138*H138,2)</f>
        <v>0</v>
      </c>
      <c r="K138" s="218" t="s">
        <v>1</v>
      </c>
      <c r="L138" s="42"/>
      <c r="M138" s="223" t="s">
        <v>1</v>
      </c>
      <c r="N138" s="224" t="s">
        <v>42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261</v>
      </c>
      <c r="AT138" s="227" t="s">
        <v>124</v>
      </c>
      <c r="AU138" s="227" t="s">
        <v>85</v>
      </c>
      <c r="AY138" s="15" t="s">
        <v>122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85</v>
      </c>
      <c r="BK138" s="228">
        <f>ROUND(I138*H138,2)</f>
        <v>0</v>
      </c>
      <c r="BL138" s="15" t="s">
        <v>261</v>
      </c>
      <c r="BM138" s="227" t="s">
        <v>290</v>
      </c>
    </row>
    <row r="139" s="2" customFormat="1">
      <c r="A139" s="36"/>
      <c r="B139" s="37"/>
      <c r="C139" s="38"/>
      <c r="D139" s="229" t="s">
        <v>130</v>
      </c>
      <c r="E139" s="38"/>
      <c r="F139" s="230" t="s">
        <v>289</v>
      </c>
      <c r="G139" s="38"/>
      <c r="H139" s="38"/>
      <c r="I139" s="231"/>
      <c r="J139" s="38"/>
      <c r="K139" s="38"/>
      <c r="L139" s="42"/>
      <c r="M139" s="232"/>
      <c r="N139" s="233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130</v>
      </c>
      <c r="AU139" s="15" t="s">
        <v>85</v>
      </c>
    </row>
    <row r="140" s="2" customFormat="1" ht="24.15" customHeight="1">
      <c r="A140" s="36"/>
      <c r="B140" s="37"/>
      <c r="C140" s="216" t="s">
        <v>182</v>
      </c>
      <c r="D140" s="216" t="s">
        <v>124</v>
      </c>
      <c r="E140" s="217" t="s">
        <v>291</v>
      </c>
      <c r="F140" s="218" t="s">
        <v>292</v>
      </c>
      <c r="G140" s="219" t="s">
        <v>260</v>
      </c>
      <c r="H140" s="220">
        <v>1</v>
      </c>
      <c r="I140" s="221"/>
      <c r="J140" s="222">
        <f>ROUND(I140*H140,2)</f>
        <v>0</v>
      </c>
      <c r="K140" s="218" t="s">
        <v>1</v>
      </c>
      <c r="L140" s="42"/>
      <c r="M140" s="223" t="s">
        <v>1</v>
      </c>
      <c r="N140" s="224" t="s">
        <v>42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261</v>
      </c>
      <c r="AT140" s="227" t="s">
        <v>124</v>
      </c>
      <c r="AU140" s="227" t="s">
        <v>85</v>
      </c>
      <c r="AY140" s="15" t="s">
        <v>122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85</v>
      </c>
      <c r="BK140" s="228">
        <f>ROUND(I140*H140,2)</f>
        <v>0</v>
      </c>
      <c r="BL140" s="15" t="s">
        <v>261</v>
      </c>
      <c r="BM140" s="227" t="s">
        <v>293</v>
      </c>
    </row>
    <row r="141" s="2" customFormat="1">
      <c r="A141" s="36"/>
      <c r="B141" s="37"/>
      <c r="C141" s="38"/>
      <c r="D141" s="229" t="s">
        <v>130</v>
      </c>
      <c r="E141" s="38"/>
      <c r="F141" s="230" t="s">
        <v>292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130</v>
      </c>
      <c r="AU141" s="15" t="s">
        <v>85</v>
      </c>
    </row>
    <row r="142" s="2" customFormat="1" ht="37.8" customHeight="1">
      <c r="A142" s="36"/>
      <c r="B142" s="37"/>
      <c r="C142" s="216" t="s">
        <v>187</v>
      </c>
      <c r="D142" s="216" t="s">
        <v>124</v>
      </c>
      <c r="E142" s="217" t="s">
        <v>294</v>
      </c>
      <c r="F142" s="218" t="s">
        <v>295</v>
      </c>
      <c r="G142" s="219" t="s">
        <v>260</v>
      </c>
      <c r="H142" s="220">
        <v>1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42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261</v>
      </c>
      <c r="AT142" s="227" t="s">
        <v>124</v>
      </c>
      <c r="AU142" s="227" t="s">
        <v>85</v>
      </c>
      <c r="AY142" s="15" t="s">
        <v>122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85</v>
      </c>
      <c r="BK142" s="228">
        <f>ROUND(I142*H142,2)</f>
        <v>0</v>
      </c>
      <c r="BL142" s="15" t="s">
        <v>261</v>
      </c>
      <c r="BM142" s="227" t="s">
        <v>296</v>
      </c>
    </row>
    <row r="143" s="2" customFormat="1">
      <c r="A143" s="36"/>
      <c r="B143" s="37"/>
      <c r="C143" s="38"/>
      <c r="D143" s="229" t="s">
        <v>130</v>
      </c>
      <c r="E143" s="38"/>
      <c r="F143" s="230" t="s">
        <v>295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130</v>
      </c>
      <c r="AU143" s="15" t="s">
        <v>85</v>
      </c>
    </row>
    <row r="144" s="2" customFormat="1" ht="24.15" customHeight="1">
      <c r="A144" s="36"/>
      <c r="B144" s="37"/>
      <c r="C144" s="216" t="s">
        <v>194</v>
      </c>
      <c r="D144" s="216" t="s">
        <v>124</v>
      </c>
      <c r="E144" s="217" t="s">
        <v>297</v>
      </c>
      <c r="F144" s="218" t="s">
        <v>298</v>
      </c>
      <c r="G144" s="219" t="s">
        <v>260</v>
      </c>
      <c r="H144" s="220">
        <v>1</v>
      </c>
      <c r="I144" s="221"/>
      <c r="J144" s="222">
        <f>ROUND(I144*H144,2)</f>
        <v>0</v>
      </c>
      <c r="K144" s="218" t="s">
        <v>1</v>
      </c>
      <c r="L144" s="42"/>
      <c r="M144" s="223" t="s">
        <v>1</v>
      </c>
      <c r="N144" s="224" t="s">
        <v>42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261</v>
      </c>
      <c r="AT144" s="227" t="s">
        <v>124</v>
      </c>
      <c r="AU144" s="227" t="s">
        <v>85</v>
      </c>
      <c r="AY144" s="15" t="s">
        <v>122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261</v>
      </c>
      <c r="BM144" s="227" t="s">
        <v>299</v>
      </c>
    </row>
    <row r="145" s="2" customFormat="1">
      <c r="A145" s="36"/>
      <c r="B145" s="37"/>
      <c r="C145" s="38"/>
      <c r="D145" s="229" t="s">
        <v>130</v>
      </c>
      <c r="E145" s="38"/>
      <c r="F145" s="230" t="s">
        <v>300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130</v>
      </c>
      <c r="AU145" s="15" t="s">
        <v>85</v>
      </c>
    </row>
    <row r="146" s="2" customFormat="1" ht="16.5" customHeight="1">
      <c r="A146" s="36"/>
      <c r="B146" s="37"/>
      <c r="C146" s="216" t="s">
        <v>198</v>
      </c>
      <c r="D146" s="216" t="s">
        <v>124</v>
      </c>
      <c r="E146" s="217" t="s">
        <v>301</v>
      </c>
      <c r="F146" s="218" t="s">
        <v>302</v>
      </c>
      <c r="G146" s="219" t="s">
        <v>260</v>
      </c>
      <c r="H146" s="220">
        <v>1</v>
      </c>
      <c r="I146" s="221"/>
      <c r="J146" s="222">
        <f>ROUND(I146*H146,2)</f>
        <v>0</v>
      </c>
      <c r="K146" s="218" t="s">
        <v>1</v>
      </c>
      <c r="L146" s="42"/>
      <c r="M146" s="223" t="s">
        <v>1</v>
      </c>
      <c r="N146" s="224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261</v>
      </c>
      <c r="AT146" s="227" t="s">
        <v>124</v>
      </c>
      <c r="AU146" s="227" t="s">
        <v>85</v>
      </c>
      <c r="AY146" s="15" t="s">
        <v>122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261</v>
      </c>
      <c r="BM146" s="227" t="s">
        <v>303</v>
      </c>
    </row>
    <row r="147" s="2" customFormat="1">
      <c r="A147" s="36"/>
      <c r="B147" s="37"/>
      <c r="C147" s="38"/>
      <c r="D147" s="229" t="s">
        <v>130</v>
      </c>
      <c r="E147" s="38"/>
      <c r="F147" s="230" t="s">
        <v>304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130</v>
      </c>
      <c r="AU147" s="15" t="s">
        <v>85</v>
      </c>
    </row>
    <row r="148" s="2" customFormat="1" ht="24.15" customHeight="1">
      <c r="A148" s="36"/>
      <c r="B148" s="37"/>
      <c r="C148" s="216" t="s">
        <v>203</v>
      </c>
      <c r="D148" s="216" t="s">
        <v>124</v>
      </c>
      <c r="E148" s="217" t="s">
        <v>305</v>
      </c>
      <c r="F148" s="218" t="s">
        <v>306</v>
      </c>
      <c r="G148" s="219" t="s">
        <v>260</v>
      </c>
      <c r="H148" s="220">
        <v>1</v>
      </c>
      <c r="I148" s="221"/>
      <c r="J148" s="222">
        <f>ROUND(I148*H148,2)</f>
        <v>0</v>
      </c>
      <c r="K148" s="218" t="s">
        <v>1</v>
      </c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261</v>
      </c>
      <c r="AT148" s="227" t="s">
        <v>124</v>
      </c>
      <c r="AU148" s="227" t="s">
        <v>85</v>
      </c>
      <c r="AY148" s="15" t="s">
        <v>122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261</v>
      </c>
      <c r="BM148" s="227" t="s">
        <v>307</v>
      </c>
    </row>
    <row r="149" s="2" customFormat="1">
      <c r="A149" s="36"/>
      <c r="B149" s="37"/>
      <c r="C149" s="38"/>
      <c r="D149" s="229" t="s">
        <v>130</v>
      </c>
      <c r="E149" s="38"/>
      <c r="F149" s="230" t="s">
        <v>306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130</v>
      </c>
      <c r="AU149" s="15" t="s">
        <v>85</v>
      </c>
    </row>
    <row r="150" s="2" customFormat="1" ht="24.15" customHeight="1">
      <c r="A150" s="36"/>
      <c r="B150" s="37"/>
      <c r="C150" s="216" t="s">
        <v>8</v>
      </c>
      <c r="D150" s="216" t="s">
        <v>124</v>
      </c>
      <c r="E150" s="217" t="s">
        <v>308</v>
      </c>
      <c r="F150" s="218" t="s">
        <v>309</v>
      </c>
      <c r="G150" s="219" t="s">
        <v>260</v>
      </c>
      <c r="H150" s="220">
        <v>1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42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261</v>
      </c>
      <c r="AT150" s="227" t="s">
        <v>124</v>
      </c>
      <c r="AU150" s="227" t="s">
        <v>85</v>
      </c>
      <c r="AY150" s="15" t="s">
        <v>122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85</v>
      </c>
      <c r="BK150" s="228">
        <f>ROUND(I150*H150,2)</f>
        <v>0</v>
      </c>
      <c r="BL150" s="15" t="s">
        <v>261</v>
      </c>
      <c r="BM150" s="227" t="s">
        <v>310</v>
      </c>
    </row>
    <row r="151" s="2" customFormat="1">
      <c r="A151" s="36"/>
      <c r="B151" s="37"/>
      <c r="C151" s="38"/>
      <c r="D151" s="229" t="s">
        <v>130</v>
      </c>
      <c r="E151" s="38"/>
      <c r="F151" s="230" t="s">
        <v>309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130</v>
      </c>
      <c r="AU151" s="15" t="s">
        <v>85</v>
      </c>
    </row>
    <row r="152" s="2" customFormat="1" ht="16.5" customHeight="1">
      <c r="A152" s="36"/>
      <c r="B152" s="37"/>
      <c r="C152" s="216" t="s">
        <v>215</v>
      </c>
      <c r="D152" s="216" t="s">
        <v>124</v>
      </c>
      <c r="E152" s="217" t="s">
        <v>311</v>
      </c>
      <c r="F152" s="218" t="s">
        <v>312</v>
      </c>
      <c r="G152" s="219" t="s">
        <v>260</v>
      </c>
      <c r="H152" s="220">
        <v>1</v>
      </c>
      <c r="I152" s="221"/>
      <c r="J152" s="222">
        <f>ROUND(I152*H152,2)</f>
        <v>0</v>
      </c>
      <c r="K152" s="218" t="s">
        <v>1</v>
      </c>
      <c r="L152" s="42"/>
      <c r="M152" s="223" t="s">
        <v>1</v>
      </c>
      <c r="N152" s="224" t="s">
        <v>42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261</v>
      </c>
      <c r="AT152" s="227" t="s">
        <v>124</v>
      </c>
      <c r="AU152" s="227" t="s">
        <v>85</v>
      </c>
      <c r="AY152" s="15" t="s">
        <v>122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85</v>
      </c>
      <c r="BK152" s="228">
        <f>ROUND(I152*H152,2)</f>
        <v>0</v>
      </c>
      <c r="BL152" s="15" t="s">
        <v>261</v>
      </c>
      <c r="BM152" s="227" t="s">
        <v>313</v>
      </c>
    </row>
    <row r="153" s="2" customFormat="1">
      <c r="A153" s="36"/>
      <c r="B153" s="37"/>
      <c r="C153" s="38"/>
      <c r="D153" s="229" t="s">
        <v>130</v>
      </c>
      <c r="E153" s="38"/>
      <c r="F153" s="230" t="s">
        <v>312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130</v>
      </c>
      <c r="AU153" s="15" t="s">
        <v>85</v>
      </c>
    </row>
    <row r="154" s="2" customFormat="1" ht="16.5" customHeight="1">
      <c r="A154" s="36"/>
      <c r="B154" s="37"/>
      <c r="C154" s="216" t="s">
        <v>223</v>
      </c>
      <c r="D154" s="216" t="s">
        <v>124</v>
      </c>
      <c r="E154" s="217" t="s">
        <v>314</v>
      </c>
      <c r="F154" s="218" t="s">
        <v>315</v>
      </c>
      <c r="G154" s="219" t="s">
        <v>260</v>
      </c>
      <c r="H154" s="220">
        <v>1</v>
      </c>
      <c r="I154" s="221"/>
      <c r="J154" s="222">
        <f>ROUND(I154*H154,2)</f>
        <v>0</v>
      </c>
      <c r="K154" s="218" t="s">
        <v>1</v>
      </c>
      <c r="L154" s="42"/>
      <c r="M154" s="223" t="s">
        <v>1</v>
      </c>
      <c r="N154" s="224" t="s">
        <v>42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261</v>
      </c>
      <c r="AT154" s="227" t="s">
        <v>124</v>
      </c>
      <c r="AU154" s="227" t="s">
        <v>85</v>
      </c>
      <c r="AY154" s="15" t="s">
        <v>122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85</v>
      </c>
      <c r="BK154" s="228">
        <f>ROUND(I154*H154,2)</f>
        <v>0</v>
      </c>
      <c r="BL154" s="15" t="s">
        <v>261</v>
      </c>
      <c r="BM154" s="227" t="s">
        <v>316</v>
      </c>
    </row>
    <row r="155" s="2" customFormat="1">
      <c r="A155" s="36"/>
      <c r="B155" s="37"/>
      <c r="C155" s="38"/>
      <c r="D155" s="229" t="s">
        <v>130</v>
      </c>
      <c r="E155" s="38"/>
      <c r="F155" s="230" t="s">
        <v>315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130</v>
      </c>
      <c r="AU155" s="15" t="s">
        <v>85</v>
      </c>
    </row>
    <row r="156" s="2" customFormat="1" ht="16.5" customHeight="1">
      <c r="A156" s="36"/>
      <c r="B156" s="37"/>
      <c r="C156" s="216" t="s">
        <v>232</v>
      </c>
      <c r="D156" s="216" t="s">
        <v>124</v>
      </c>
      <c r="E156" s="217" t="s">
        <v>317</v>
      </c>
      <c r="F156" s="218" t="s">
        <v>318</v>
      </c>
      <c r="G156" s="219" t="s">
        <v>260</v>
      </c>
      <c r="H156" s="220">
        <v>1</v>
      </c>
      <c r="I156" s="221"/>
      <c r="J156" s="222">
        <f>ROUND(I156*H156,2)</f>
        <v>0</v>
      </c>
      <c r="K156" s="218" t="s">
        <v>1</v>
      </c>
      <c r="L156" s="42"/>
      <c r="M156" s="223" t="s">
        <v>1</v>
      </c>
      <c r="N156" s="224" t="s">
        <v>42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261</v>
      </c>
      <c r="AT156" s="227" t="s">
        <v>124</v>
      </c>
      <c r="AU156" s="227" t="s">
        <v>85</v>
      </c>
      <c r="AY156" s="15" t="s">
        <v>122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261</v>
      </c>
      <c r="BM156" s="227" t="s">
        <v>319</v>
      </c>
    </row>
    <row r="157" s="2" customFormat="1">
      <c r="A157" s="36"/>
      <c r="B157" s="37"/>
      <c r="C157" s="38"/>
      <c r="D157" s="229" t="s">
        <v>130</v>
      </c>
      <c r="E157" s="38"/>
      <c r="F157" s="230" t="s">
        <v>318</v>
      </c>
      <c r="G157" s="38"/>
      <c r="H157" s="38"/>
      <c r="I157" s="231"/>
      <c r="J157" s="38"/>
      <c r="K157" s="38"/>
      <c r="L157" s="42"/>
      <c r="M157" s="256"/>
      <c r="N157" s="257"/>
      <c r="O157" s="258"/>
      <c r="P157" s="258"/>
      <c r="Q157" s="258"/>
      <c r="R157" s="258"/>
      <c r="S157" s="258"/>
      <c r="T157" s="259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130</v>
      </c>
      <c r="AU157" s="15" t="s">
        <v>85</v>
      </c>
    </row>
    <row r="158" s="2" customFormat="1" ht="6.96" customHeight="1">
      <c r="A158" s="36"/>
      <c r="B158" s="64"/>
      <c r="C158" s="65"/>
      <c r="D158" s="65"/>
      <c r="E158" s="65"/>
      <c r="F158" s="65"/>
      <c r="G158" s="65"/>
      <c r="H158" s="65"/>
      <c r="I158" s="65"/>
      <c r="J158" s="65"/>
      <c r="K158" s="65"/>
      <c r="L158" s="42"/>
      <c r="M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</row>
  </sheetData>
  <sheetProtection sheet="1" autoFilter="0" formatColumns="0" formatRows="0" objects="1" scenarios="1" spinCount="100000" saltValue="hsSOUe9iGdcDpckTSIQI+dGgI1ci3+FCBR+dwEXcVIluQFdC5C8syO05jkYdSP/WEF+proEpg7aybWev6Z28IQ==" hashValue="ZstnIBqRnVgslAhcH8ldm72Ul57wOQfsVcyWqi67Ot+ks/BR2Hwkl+WMiecuviF5yO5D03C3EQ8Jjrp7PWQS+Q==" algorithmName="SHA-512" password="CC35"/>
  <autoFilter ref="C116:K15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2023-03-16T08:19:55Z</dcterms:created>
  <dcterms:modified xsi:type="dcterms:W3CDTF">2023-03-16T08:19:58Z</dcterms:modified>
</cp:coreProperties>
</file>